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7470"/>
  </bookViews>
  <sheets>
    <sheet name="Sheet1" sheetId="1" r:id="rId1"/>
    <sheet name="Econ" sheetId="3" r:id="rId2"/>
  </sheets>
  <calcPr calcId="144525"/>
</workbook>
</file>

<file path=xl/calcChain.xml><?xml version="1.0" encoding="utf-8"?>
<calcChain xmlns="http://schemas.openxmlformats.org/spreadsheetml/2006/main">
  <c r="M147" i="1" l="1"/>
  <c r="N58" i="1" l="1"/>
  <c r="M78" i="1"/>
  <c r="N78" i="1"/>
  <c r="N82" i="1"/>
  <c r="N83" i="1"/>
  <c r="M99" i="1"/>
  <c r="N99" i="1"/>
  <c r="N102" i="1"/>
  <c r="M103" i="1"/>
  <c r="N103" i="1"/>
  <c r="M108" i="1"/>
  <c r="M131" i="1"/>
  <c r="N131" i="1"/>
  <c r="M139" i="1"/>
  <c r="N139" i="1"/>
  <c r="M151" i="1"/>
  <c r="M161" i="1"/>
  <c r="N163" i="1"/>
</calcChain>
</file>

<file path=xl/sharedStrings.xml><?xml version="1.0" encoding="utf-8"?>
<sst xmlns="http://schemas.openxmlformats.org/spreadsheetml/2006/main" count="1344" uniqueCount="808">
  <si>
    <t>GATSIBO  DISTRICT IMIHIGO  2019/ 2020</t>
  </si>
  <si>
    <t>No</t>
  </si>
  <si>
    <t xml:space="preserve">Outputs </t>
  </si>
  <si>
    <t>Indicator</t>
  </si>
  <si>
    <t>Baseline</t>
  </si>
  <si>
    <t>Source of Data</t>
  </si>
  <si>
    <t>Targets/milestones</t>
  </si>
  <si>
    <t>Annual Target</t>
  </si>
  <si>
    <t>Activities &amp; Responsible Stakeholders</t>
  </si>
  <si>
    <t>Achievement</t>
  </si>
  <si>
    <t>Percentage</t>
  </si>
  <si>
    <t>Challenge</t>
  </si>
  <si>
    <t>Q1</t>
  </si>
  <si>
    <t>Q2</t>
  </si>
  <si>
    <t>Q3</t>
  </si>
  <si>
    <t>Q4</t>
  </si>
  <si>
    <t>Achievements Q1 and Q2</t>
  </si>
  <si>
    <t xml:space="preserve">% for Q1&amp; Q2 target </t>
  </si>
  <si>
    <t>% for Annual target</t>
  </si>
  <si>
    <t>ECONOMIC TRANSFORMATION PILLAR</t>
  </si>
  <si>
    <t>SECTOR: AGRICULTURE</t>
  </si>
  <si>
    <t xml:space="preserve">Outcome 1: Agricultural production for priority crops increased </t>
  </si>
  <si>
    <t>Agricultural productivity increased through land use Management and input use</t>
  </si>
  <si>
    <t>Ha of land consolidated on priority crops</t>
  </si>
  <si>
    <t xml:space="preserve">Maize: 13,913 ha
Rice : 2,582 ha
Beans: 13,950 ha
Soybeans: 764 ha
Cassava: 760 ha        </t>
  </si>
  <si>
    <t>Administrative data</t>
  </si>
  <si>
    <t xml:space="preserve">Maize: 1500 ha
Rice : 1,130 ha
Beans: 537 ha
Soybeans: 50 ha
Cassava: 100 ha               </t>
  </si>
  <si>
    <t xml:space="preserve">Maize: 12930 ha
Rice : 0ha
Beans: 800 ha
Soybeans: 50ha
Cassava: 392 ha               </t>
  </si>
  <si>
    <t xml:space="preserve">Maize: 337 ha
Rice : 1,291 ha
Beans: 13,430 ha
Soybeans: 400 ha
Cassava: 212 ha               </t>
  </si>
  <si>
    <t>_</t>
  </si>
  <si>
    <t xml:space="preserve">Maize: 14,767 ha
Rice : 2421 ha
Beans: 14,767 ha
Soybeans: 500 ha
Cassava: 704 ha               </t>
  </si>
  <si>
    <r>
      <rPr>
        <b/>
        <sz val="15"/>
        <rFont val="Gill Sans MT"/>
        <family val="2"/>
      </rPr>
      <t xml:space="preserve">DISTRICT     </t>
    </r>
    <r>
      <rPr>
        <sz val="15"/>
        <rFont val="Gill Sans MT"/>
        <family val="2"/>
      </rPr>
      <t xml:space="preserve">                                        
1. Seasons  preparation meetings,
2. Sites Identification, 
3. Monitoring the distribution of  and utilization of inputs    
4.Monitoring harvesting process
5. Train 35,580 farmers through Twigire Muhinzi</t>
    </r>
    <r>
      <rPr>
        <b/>
        <sz val="15"/>
        <rFont val="Gill Sans MT"/>
        <family val="2"/>
      </rPr>
      <t xml:space="preserve">   
MINAGRI/RAB
</t>
    </r>
    <r>
      <rPr>
        <sz val="15"/>
        <rFont val="Gill Sans MT"/>
        <family val="2"/>
      </rPr>
      <t xml:space="preserve">1. Tendering of improved seeds (with service providers). 
2. Transfer of earmarked for improved seeds on time
3. Supervision of seeds distribution
</t>
    </r>
  </si>
  <si>
    <t>Maize: 14,510/14,430 ha=100.5%
Rice : 1130/1,130 ha=100%
Beans: 2889/1337 ha=216.1%
Soybeans: 133.5/100ha=133.5%
Cassava: 461/492ha=93.7%</t>
  </si>
  <si>
    <t>Kg of improved  seeds timely delivered and used by farmers</t>
  </si>
  <si>
    <t>257,661 Kg of maize, and 49,077 Kg  of soya beans</t>
  </si>
  <si>
    <t xml:space="preserve">Delivery: 
Improved seeds available at agro dealers shops and ready for distribution to farmers  for Season A(Q2)  Maize: 225,000 Kg
Soybeans: 10,000 Kg by 30th August 2019
</t>
  </si>
  <si>
    <r>
      <rPr>
        <b/>
        <sz val="15"/>
        <rFont val="Gill Sans MT"/>
        <family val="2"/>
      </rPr>
      <t>Improved seed Use</t>
    </r>
    <r>
      <rPr>
        <sz val="15"/>
        <rFont val="Gill Sans MT"/>
        <family val="2"/>
      </rPr>
      <t xml:space="preserve">
 Season A (Q2)
Maize: 225,000 Kg
Soybean: 10,000Kg
 </t>
    </r>
  </si>
  <si>
    <r>
      <rPr>
        <b/>
        <sz val="15"/>
        <rFont val="Gill Sans MT"/>
        <family val="2"/>
      </rPr>
      <t xml:space="preserve">Delivery: </t>
    </r>
    <r>
      <rPr>
        <sz val="15"/>
        <rFont val="Gill Sans MT"/>
        <family val="2"/>
      </rPr>
      <t xml:space="preserve">
Improved seeds available at agro dealers shops and ready for distribution to farmers  for Season B (Q4)  Maize: 43,022 Kg
Soybean:  30,820 Kg </t>
    </r>
    <r>
      <rPr>
        <b/>
        <sz val="15"/>
        <rFont val="Gill Sans MT"/>
        <family val="2"/>
      </rPr>
      <t xml:space="preserve">by 29th February 2020
</t>
    </r>
  </si>
  <si>
    <r>
      <rPr>
        <b/>
        <sz val="15"/>
        <rFont val="Gill Sans MT"/>
        <family val="2"/>
      </rPr>
      <t>Improved seed Use
Season B (Q4)</t>
    </r>
    <r>
      <rPr>
        <sz val="15"/>
        <rFont val="Gill Sans MT"/>
        <family val="2"/>
      </rPr>
      <t xml:space="preserve">
Maize: 43,022Kg
Soybean: 30,820 Kg
</t>
    </r>
  </si>
  <si>
    <t xml:space="preserve"> Maize: 268,022 Kg
Soybean: 40,820 Kg timely delivered and used by farmers</t>
  </si>
  <si>
    <r>
      <rPr>
        <b/>
        <sz val="15"/>
        <rFont val="Gill Sans MT"/>
        <family val="2"/>
      </rPr>
      <t>DISTRICT</t>
    </r>
    <r>
      <rPr>
        <sz val="15"/>
        <rFont val="Gill Sans MT"/>
        <family val="2"/>
      </rPr>
      <t xml:space="preserve">
1. Ensure timely supply of improved seeds to all farmers
2. Farmer mobilization on season preparation (land use consolidation, and inputs use) 
3. Organize and monitor the agricultural inputs distribution system involving agro-dealers and districts agronomist.
</t>
    </r>
    <r>
      <rPr>
        <b/>
        <sz val="15"/>
        <rFont val="Gill Sans MT"/>
        <family val="2"/>
      </rPr>
      <t>MINAGRI/RAB</t>
    </r>
    <r>
      <rPr>
        <sz val="15"/>
        <rFont val="Gill Sans MT"/>
        <family val="2"/>
      </rPr>
      <t xml:space="preserve">
1. Follow up seed companies and local seed multipliers to avail seeds on time
</t>
    </r>
  </si>
  <si>
    <t>Maize seeds: 174,140/225,000 Kg=77%
Soybean seeds: 5,950/10,000 Kg=60% available to agrodealers</t>
  </si>
  <si>
    <t>Insufficient capacity of agrodealers</t>
  </si>
  <si>
    <t>Kg of  fertilizers timely delivered and used by farmers</t>
  </si>
  <si>
    <t>524,356kg of DAP, 423,799 kg  and 525,082kg of NPK</t>
  </si>
  <si>
    <r>
      <rPr>
        <b/>
        <sz val="15"/>
        <rFont val="Gill Sans MT"/>
        <family val="2"/>
      </rPr>
      <t>Delivery:</t>
    </r>
    <r>
      <rPr>
        <sz val="15"/>
        <rFont val="Gill Sans MT"/>
        <family val="2"/>
      </rPr>
      <t xml:space="preserve">
 Fertilizers available in agro dealers shops and ready for distribution to farmers  for Season A  : 
UREA: 343,393 Kg
DAP: 686,786Kg
NPK: 151,445Kg
</t>
    </r>
    <r>
      <rPr>
        <b/>
        <sz val="15"/>
        <rFont val="Gill Sans MT"/>
        <family val="2"/>
      </rPr>
      <t>by 30th August 2019</t>
    </r>
  </si>
  <si>
    <r>
      <rPr>
        <b/>
        <sz val="15"/>
        <rFont val="Gill Sans MT"/>
        <family val="2"/>
      </rPr>
      <t>Fertilizers Use</t>
    </r>
    <r>
      <rPr>
        <sz val="15"/>
        <rFont val="Gill Sans MT"/>
        <family val="2"/>
      </rPr>
      <t xml:space="preserve">
Season A (Q2) : UREA: 343,393 Kg
DAP: 686,786Kg
NPK: 151,445Kg</t>
    </r>
  </si>
  <si>
    <r>
      <rPr>
        <b/>
        <sz val="15"/>
        <rFont val="Gill Sans MT"/>
        <family val="2"/>
      </rPr>
      <t>Delivery:</t>
    </r>
    <r>
      <rPr>
        <sz val="15"/>
        <rFont val="Gill Sans MT"/>
        <family val="2"/>
      </rPr>
      <t xml:space="preserve"> Fertilizers available in agro dealers shops and ready for distribution to farmers  for Season B : 
UREA: 20,515 kg
DAP: 41,036 Kg
NPK:68,840 Kg
</t>
    </r>
    <r>
      <rPr>
        <b/>
        <sz val="15"/>
        <rFont val="Gill Sans MT"/>
        <family val="2"/>
      </rPr>
      <t xml:space="preserve">by 29th February 2020 </t>
    </r>
    <r>
      <rPr>
        <sz val="15"/>
        <rFont val="Gill Sans MT"/>
        <family val="2"/>
      </rPr>
      <t xml:space="preserve">and  Lime 928,000kg and compost 1,987,000Kg will be supplied by contractor </t>
    </r>
  </si>
  <si>
    <r>
      <rPr>
        <b/>
        <sz val="15"/>
        <rFont val="Gill Sans MT"/>
        <family val="2"/>
      </rPr>
      <t>Fertilizers Use</t>
    </r>
    <r>
      <rPr>
        <sz val="15"/>
        <rFont val="Gill Sans MT"/>
        <family val="2"/>
      </rPr>
      <t xml:space="preserve">
Season B (Q4) : 
UREA: 20,515 kg
DAP: 41,036 Kg
NPK: 68,840 Kg</t>
    </r>
  </si>
  <si>
    <t xml:space="preserve"> (DAP: 727,822 Kg;
Urea:363,808 Kg;
NPK: 220,285 Kg), Lime 928,000kg and compost 1,987,000Kg   </t>
  </si>
  <si>
    <r>
      <rPr>
        <b/>
        <sz val="15"/>
        <rFont val="Gill Sans MT"/>
        <family val="2"/>
      </rPr>
      <t xml:space="preserve">DISTRICT
</t>
    </r>
    <r>
      <rPr>
        <sz val="15"/>
        <rFont val="Gill Sans MT"/>
        <family val="2"/>
      </rPr>
      <t xml:space="preserve">1. Ensure timely supply of fertilizers to all farmers
2. Farmer mobilization on season preparation (land use consolidation, and inputs use) 
3. Organize and monitor the agricultural inputs distribution system involving agro-dealers and districts agronomists.
</t>
    </r>
    <r>
      <rPr>
        <b/>
        <sz val="15"/>
        <rFont val="Gill Sans MT"/>
        <family val="2"/>
      </rPr>
      <t xml:space="preserve">
MINAGRI (RAB)</t>
    </r>
    <r>
      <rPr>
        <sz val="15"/>
        <rFont val="Gill Sans MT"/>
        <family val="2"/>
      </rPr>
      <t xml:space="preserve">
1. Follow up on timely fertilizer distribution 
2. Provide technical support on fertilizers use  for food crops and  cash crops
3. Regular monitoring of fertilizers use  by farmers
</t>
    </r>
    <r>
      <rPr>
        <b/>
        <u/>
        <sz val="15"/>
        <rFont val="Gill Sans MT"/>
        <family val="2"/>
      </rPr>
      <t/>
    </r>
  </si>
  <si>
    <t>Mobilization of people to use fertilizers (Chemical and Organic) in consolidated areas done and sites identification done</t>
  </si>
  <si>
    <t>% of Households with compost pit</t>
  </si>
  <si>
    <t>N/A</t>
  </si>
  <si>
    <t>100% Households with compost pit</t>
  </si>
  <si>
    <t>Quantity produced per priority crop (per Ha)</t>
  </si>
  <si>
    <t xml:space="preserve">•Maize: 4.6T/ha •Rice:5.5T/ ha               •Beans:1.5T/ha              •Soybeans:1.4T/Ha            •Banana:23.1 T/ha    </t>
  </si>
  <si>
    <t>Mobilization of people to use fertilizers (Chemical and Organic) in consolidated areas</t>
  </si>
  <si>
    <t xml:space="preserve">Monitoring of distribution and application  of inputs  </t>
  </si>
  <si>
    <t xml:space="preserve">•Maize: 4.8T/ha     •Rice: 5.7T/ ha               •Beans:1.6T/ha              •Soybeans:1.5T/Ha            </t>
  </si>
  <si>
    <t>•Banana: 24 t/ha</t>
  </si>
  <si>
    <t>•Maize: 4.8T/ha           
•Rice: 5.7T/ ha               •Beans:1.6T/ha              •Soybeans:1.5T/Ha            •Banana:24T/ha</t>
  </si>
  <si>
    <r>
      <t xml:space="preserve"> </t>
    </r>
    <r>
      <rPr>
        <b/>
        <sz val="15"/>
        <rFont val="Gill Sans MT"/>
        <family val="2"/>
      </rPr>
      <t xml:space="preserve">DISTRICT </t>
    </r>
    <r>
      <rPr>
        <sz val="15"/>
        <rFont val="Gill Sans MT"/>
        <family val="2"/>
      </rPr>
      <t xml:space="preserve">                                                      1.Mobilisation of people to use fertilizers (Chemical and Organic) and improved seeds
2.Avail stock of fertilizers and seeds in sectors 
3.Identification of sites for measuring productivity
4.Follow up of distribution of inputs 5.Recording production of banana produced per quarter                               </t>
    </r>
    <r>
      <rPr>
        <b/>
        <sz val="15"/>
        <rFont val="Gill Sans MT"/>
        <family val="2"/>
      </rPr>
      <t xml:space="preserve">MINAGRI/RAB      </t>
    </r>
    <r>
      <rPr>
        <sz val="15"/>
        <rFont val="Gill Sans MT"/>
        <family val="2"/>
      </rPr>
      <t xml:space="preserve">                                                                        1. Tendering of fertilizers and improved seeds (with service providers).                                            
2. Transfer of earmarked funds for fertilizers and improved seeds on time 
3. Supervision of inputs distribution</t>
    </r>
  </si>
  <si>
    <t>187/143ha irrigated</t>
  </si>
  <si>
    <t>Area of progressive terraces constructed   (Ha)</t>
  </si>
  <si>
    <t xml:space="preserve">Ha of progressive terraces constructed   </t>
  </si>
  <si>
    <t>1628 ha</t>
  </si>
  <si>
    <t>Identification of sites</t>
  </si>
  <si>
    <t xml:space="preserve">112 ha of progressive terraces constructed   </t>
  </si>
  <si>
    <r>
      <rPr>
        <b/>
        <sz val="15"/>
        <rFont val="Gill Sans MT"/>
        <family val="2"/>
      </rPr>
      <t>DISTRICT</t>
    </r>
    <r>
      <rPr>
        <sz val="15"/>
        <rFont val="Gill Sans MT"/>
        <family val="2"/>
      </rPr>
      <t xml:space="preserve">                             
1.Identification of sites
2.Monitoring of Community works
3. Digging trenches in community works                                                                                                              </t>
    </r>
  </si>
  <si>
    <t xml:space="preserve">Effective and efficient irrigation developed under an Integrated Water Resource Management (IWRM) framework </t>
  </si>
  <si>
    <t>Number of Ha under Small Scale Irrigation (SSIT) developed</t>
  </si>
  <si>
    <t>209  ha</t>
  </si>
  <si>
    <t>143ha irrigated</t>
  </si>
  <si>
    <t xml:space="preserve">10ha </t>
  </si>
  <si>
    <t xml:space="preserve">77ha </t>
  </si>
  <si>
    <t>230 ha irrigated on small scale</t>
  </si>
  <si>
    <r>
      <rPr>
        <b/>
        <sz val="15"/>
        <rFont val="Gill Sans MT"/>
        <family val="2"/>
      </rPr>
      <t xml:space="preserve">  DISTRICT
</t>
    </r>
    <r>
      <rPr>
        <sz val="15"/>
        <rFont val="Gill Sans MT"/>
        <family val="2"/>
      </rPr>
      <t xml:space="preserve">1.Mobilization of farmers on the use of irrigation and buying the motor pumps for irrigation.
2.Monitoring the use of moto pumps bought and the areas irrigated
</t>
    </r>
    <r>
      <rPr>
        <b/>
        <sz val="15"/>
        <rFont val="Gill Sans MT"/>
        <family val="2"/>
      </rPr>
      <t xml:space="preserve">MINAGRI/RAB
</t>
    </r>
    <r>
      <rPr>
        <sz val="15"/>
        <rFont val="Gill Sans MT"/>
        <family val="2"/>
      </rPr>
      <t xml:space="preserve">1. Tendering of motor pumps  (with service providers)
2. Transfer of earmarked  funds  for motor pumps
3. Supervision of motor pumps distribution                                                                              </t>
    </r>
  </si>
  <si>
    <t xml:space="preserve">Outcome 2: Increased Agricultural post-harvest Infrastructures </t>
  </si>
  <si>
    <t>Drying facilities constructed</t>
  </si>
  <si>
    <t>Number of Drying facilities constructed</t>
  </si>
  <si>
    <t>Tendering process</t>
  </si>
  <si>
    <t>10% of Construction 98 drying facilities</t>
  </si>
  <si>
    <t>50% of Construction 98 drying facilities</t>
  </si>
  <si>
    <t>100% of Construction 98 drying facilities</t>
  </si>
  <si>
    <t>98 drying facilities fully constructed</t>
  </si>
  <si>
    <r>
      <t xml:space="preserve"> </t>
    </r>
    <r>
      <rPr>
        <b/>
        <sz val="15"/>
        <rFont val="Gill Sans MT"/>
        <family val="2"/>
      </rPr>
      <t xml:space="preserve">DISTRICT                 </t>
    </r>
    <r>
      <rPr>
        <sz val="15"/>
        <rFont val="Gill Sans MT"/>
        <family val="2"/>
      </rPr>
      <t xml:space="preserve"> 
1. site identification 
2.Tendering process   
3.Monitoring of construction works
</t>
    </r>
    <r>
      <rPr>
        <b/>
        <sz val="15"/>
        <rFont val="Gill Sans MT"/>
        <family val="2"/>
      </rPr>
      <t/>
    </r>
  </si>
  <si>
    <t>Storage facilities constructed</t>
  </si>
  <si>
    <t>Number of Storage facilities constructed</t>
  </si>
  <si>
    <t>10% of Construction works  of storage facilities</t>
  </si>
  <si>
    <t>40% of Construction works  of storage facilities</t>
  </si>
  <si>
    <t>100% of Construction works  of storage facilities</t>
  </si>
  <si>
    <t>2 storage facilities fully constructed</t>
  </si>
  <si>
    <r>
      <t xml:space="preserve"> </t>
    </r>
    <r>
      <rPr>
        <b/>
        <sz val="15"/>
        <rFont val="Gill Sans MT"/>
        <family val="2"/>
      </rPr>
      <t xml:space="preserve">DISTRICT                 </t>
    </r>
    <r>
      <rPr>
        <sz val="15"/>
        <rFont val="Gill Sans MT"/>
        <family val="2"/>
      </rPr>
      <t xml:space="preserve"> 
1. site identification 
2.Tendering process   
3.Monitoring of construction works
</t>
    </r>
    <r>
      <rPr>
        <b/>
        <sz val="15"/>
        <rFont val="Gill Sans MT"/>
        <family val="2"/>
      </rPr>
      <t xml:space="preserve">RSSP: </t>
    </r>
    <r>
      <rPr>
        <sz val="15"/>
        <rFont val="Gill Sans MT"/>
        <family val="2"/>
      </rPr>
      <t xml:space="preserve">
1.Supervision of construction works 
2. Pay invoices</t>
    </r>
  </si>
  <si>
    <t>Outcome 3: Increased animal productivity</t>
  </si>
  <si>
    <t>Cows genetics Improved</t>
  </si>
  <si>
    <t>Number of cows inseminated</t>
  </si>
  <si>
    <t>2,805 cows inseminated</t>
  </si>
  <si>
    <t xml:space="preserve">2,520 cows  inseminated </t>
  </si>
  <si>
    <r>
      <rPr>
        <b/>
        <sz val="15"/>
        <rFont val="Gill Sans MT"/>
        <family val="2"/>
      </rPr>
      <t>DISTRICT</t>
    </r>
    <r>
      <rPr>
        <sz val="15"/>
        <rFont val="Gill Sans MT"/>
        <family val="2"/>
      </rPr>
      <t xml:space="preserve">                                                                         1.Mobilization of farmers to use AI                             
2.To purchase semen from RAB                                                                                      3.Artificial insemination of  cows and heifers on natural and artificial heat. 
</t>
    </r>
    <r>
      <rPr>
        <b/>
        <sz val="15"/>
        <rFont val="Gill Sans MT"/>
        <family val="2"/>
      </rPr>
      <t xml:space="preserve">RAB   </t>
    </r>
    <r>
      <rPr>
        <sz val="15"/>
        <rFont val="Gill Sans MT"/>
        <family val="2"/>
      </rPr>
      <t xml:space="preserve">                                                                                       1. To avail the semen, others materials and products related to artificial insemination and hormones on agreed time</t>
    </r>
  </si>
  <si>
    <t xml:space="preserve">Number of AI born calves registered </t>
  </si>
  <si>
    <t>939 new born calves registered</t>
  </si>
  <si>
    <t>945 new born calves registered</t>
  </si>
  <si>
    <t>DISTRICT:                                                       1.Regestration of new born calves                   
RAB                                                                                          1. To avail the materials and products related to calves registration</t>
  </si>
  <si>
    <t xml:space="preserve">Livestock vaccinated against diseases </t>
  </si>
  <si>
    <t xml:space="preserve">Number of livestock vaccinated against diseases </t>
  </si>
  <si>
    <t xml:space="preserve">Cows vaccinated  for BQ:10,766
LSD 18,214
FMD: 25,720 Brucellosis: 500,
</t>
  </si>
  <si>
    <t xml:space="preserve">Mobilization of farmers </t>
  </si>
  <si>
    <t xml:space="preserve">BQ: 12,766 
LSD 25,000
FMD: 35,000,  
RVF: 13,500  Brucellosis: 500
Rabies: 154
</t>
  </si>
  <si>
    <t xml:space="preserve">BQ: 12,766 
LSD 25,000
FMD: 35,000,  
RVF: 13,500  
Brucellosis: 500
Rabies: 154
</t>
  </si>
  <si>
    <r>
      <rPr>
        <b/>
        <sz val="15"/>
        <rFont val="Gill Sans MT"/>
        <family val="2"/>
      </rPr>
      <t>DISTRICT</t>
    </r>
    <r>
      <rPr>
        <sz val="15"/>
        <rFont val="Gill Sans MT"/>
        <family val="2"/>
      </rPr>
      <t xml:space="preserve">                                                                         1. Mobilization of farmers on  disease  vaccination                     
2.To purchase vaccines from RAB                                                                                             3. Vaccination activity.                                                             </t>
    </r>
    <r>
      <rPr>
        <b/>
        <sz val="15"/>
        <rFont val="Gill Sans MT"/>
        <family val="2"/>
      </rPr>
      <t xml:space="preserve">RAB   </t>
    </r>
    <r>
      <rPr>
        <sz val="15"/>
        <rFont val="Gill Sans MT"/>
        <family val="2"/>
      </rPr>
      <t xml:space="preserve">                                                                                       1. To avail  vaccines, others materials and products related to vaccination on agreed time</t>
    </r>
  </si>
  <si>
    <t xml:space="preserve">Animal production increased </t>
  </si>
  <si>
    <t>Volume ( Litters) of milk produced</t>
  </si>
  <si>
    <t xml:space="preserve">14,597,704 liters of milk  are produced </t>
  </si>
  <si>
    <t>2,500,000 litters of milk</t>
  </si>
  <si>
    <t>4,100,000litters of milk</t>
  </si>
  <si>
    <t>4,500,000 litters of milk</t>
  </si>
  <si>
    <t>3,752,219 litters of milk</t>
  </si>
  <si>
    <t xml:space="preserve">14,852,219 liters of milk produced </t>
  </si>
  <si>
    <r>
      <rPr>
        <b/>
        <sz val="15"/>
        <rFont val="Gill Sans MT"/>
        <family val="2"/>
      </rPr>
      <t xml:space="preserve">DISTRICT                                 </t>
    </r>
    <r>
      <rPr>
        <sz val="15"/>
        <rFont val="Gill Sans MT"/>
        <family val="2"/>
      </rPr>
      <t xml:space="preserve">1.Mobilize farmers on better farming method for improved production  </t>
    </r>
  </si>
  <si>
    <t>Mobilization and utilization of fertilizers and pesticides done</t>
  </si>
  <si>
    <t xml:space="preserve">Outcome 4: Increased cash crops production </t>
  </si>
  <si>
    <t>Coffee production Increased</t>
  </si>
  <si>
    <t>Volume of Fully Washed Coffee produced (MT)</t>
  </si>
  <si>
    <t>2,170 tons fully washed coffee</t>
  </si>
  <si>
    <t xml:space="preserve">Mobilization and utilization of fertilizers and pesticides </t>
  </si>
  <si>
    <t xml:space="preserve">Mobilization of farmers to production to coffee washing station  </t>
  </si>
  <si>
    <t xml:space="preserve">1,500 Tons of fully washed Coffee  produced </t>
  </si>
  <si>
    <t xml:space="preserve">1,500 Tons of fully washed coffee  produced </t>
  </si>
  <si>
    <r>
      <rPr>
        <b/>
        <sz val="15"/>
        <rFont val="Gill Sans MT"/>
        <family val="2"/>
      </rPr>
      <t>DISTRICT</t>
    </r>
    <r>
      <rPr>
        <sz val="15"/>
        <rFont val="Gill Sans MT"/>
        <family val="2"/>
      </rPr>
      <t xml:space="preserve">                                                   1.Mobilization and utilization of fertilizers and pesticides 
2.Mobilization of farmers to supply their production to the coffee washing stations 
 </t>
    </r>
    <r>
      <rPr>
        <b/>
        <sz val="15"/>
        <rFont val="Gill Sans MT"/>
        <family val="2"/>
      </rPr>
      <t xml:space="preserve">NAEB                                                  </t>
    </r>
    <r>
      <rPr>
        <sz val="15"/>
        <rFont val="Gill Sans MT"/>
        <family val="2"/>
      </rPr>
      <t xml:space="preserve">1.To increase the capacity of existing coffee washing stations and new ones where needed                   </t>
    </r>
    <r>
      <rPr>
        <b/>
        <sz val="14"/>
        <rFont val="Times New Roman"/>
        <family val="1"/>
      </rPr>
      <t/>
    </r>
  </si>
  <si>
    <t>Vegetable production increased</t>
  </si>
  <si>
    <t>Area of vegetables planted (Ha)</t>
  </si>
  <si>
    <t>148 ha in command area</t>
  </si>
  <si>
    <t>130 Ha</t>
  </si>
  <si>
    <t>15 Ha</t>
  </si>
  <si>
    <t xml:space="preserve">55 ha  </t>
  </si>
  <si>
    <t xml:space="preserve">200 ha  of vegetables planted  </t>
  </si>
  <si>
    <r>
      <rPr>
        <b/>
        <sz val="15"/>
        <rFont val="Gill Sans MT"/>
        <family val="2"/>
      </rPr>
      <t xml:space="preserve">DISTRICT                                               </t>
    </r>
    <r>
      <rPr>
        <sz val="15"/>
        <rFont val="Gill Sans MT"/>
        <family val="2"/>
      </rPr>
      <t xml:space="preserve">1. Mobilization of farmers to cultivate vegetables                           
</t>
    </r>
    <r>
      <rPr>
        <b/>
        <sz val="15"/>
        <rFont val="Gill Sans MT"/>
        <family val="2"/>
      </rPr>
      <t>RAB</t>
    </r>
    <r>
      <rPr>
        <sz val="15"/>
        <rFont val="Gill Sans MT"/>
        <family val="2"/>
      </rPr>
      <t xml:space="preserve">                                                      
1. To avail improved seeds to the farmers                            </t>
    </r>
  </si>
  <si>
    <t>SECTOR: Private Sector Development &amp; Youth Employment (To include targets for Exports, Tourism and jobs to be created)</t>
  </si>
  <si>
    <t>Outcome 5: Increased productive Jobs through entrepreneurship, business development and savings</t>
  </si>
  <si>
    <t>Productive jobs increased</t>
  </si>
  <si>
    <t xml:space="preserve">Number of productive jobs created </t>
  </si>
  <si>
    <t xml:space="preserve">8,164  people employed </t>
  </si>
  <si>
    <t xml:space="preserve">7,166 new productive jobs created </t>
  </si>
  <si>
    <r>
      <rPr>
        <b/>
        <sz val="15"/>
        <rFont val="Gill Sans MT"/>
        <family val="2"/>
      </rPr>
      <t xml:space="preserve">DISTRICT:   </t>
    </r>
    <r>
      <rPr>
        <sz val="15"/>
        <rFont val="Gill Sans MT"/>
        <family val="2"/>
      </rPr>
      <t xml:space="preserve">                                                         1. Identification of  projects which will provide jobs in Gatsibo District.     
2. Mobilization of people to create new jobs   
3.Follow up on people employed &amp; visit those who have created new jobs   
</t>
    </r>
  </si>
  <si>
    <t>TVET graduates supported to acquire start up toolkits</t>
  </si>
  <si>
    <t>Number of TVET graduates who received start up toolkit</t>
  </si>
  <si>
    <t>-</t>
  </si>
  <si>
    <t>District Administrative data source</t>
  </si>
  <si>
    <t>Mobilization of youth to acquire toolkits</t>
  </si>
  <si>
    <t>40 TVET graduates supported toolkits</t>
  </si>
  <si>
    <r>
      <rPr>
        <b/>
        <u/>
        <sz val="15"/>
        <rFont val="Gill Sans MT"/>
        <family val="2"/>
      </rPr>
      <t>DISTRICT</t>
    </r>
    <r>
      <rPr>
        <sz val="15"/>
        <rFont val="Gill Sans MT"/>
        <family val="2"/>
      </rPr>
      <t xml:space="preserve">
1. Mobilization of TVET graduates to acquire startup tool kits
2. Identification of TVET graduates in need of toolkits
</t>
    </r>
    <r>
      <rPr>
        <b/>
        <u/>
        <sz val="15"/>
        <rFont val="Gill Sans MT"/>
        <family val="2"/>
      </rPr>
      <t xml:space="preserve">PARTNERS
</t>
    </r>
    <r>
      <rPr>
        <sz val="15"/>
        <rFont val="Gill Sans MT"/>
        <family val="2"/>
      </rPr>
      <t xml:space="preserve">1. Avail toolkits to TVET graduates </t>
    </r>
  </si>
  <si>
    <t xml:space="preserve">Bankable start up MSMEs projects coached and supported to access finance by Business Development Advisors </t>
  </si>
  <si>
    <t>Number of start-up MSMEs for youth and Women coached and supported to access finance</t>
  </si>
  <si>
    <t xml:space="preserve">450 MSMES coached  and supported to access finance                    
   </t>
  </si>
  <si>
    <r>
      <rPr>
        <b/>
        <u/>
        <sz val="15"/>
        <rFont val="Gill Sans MT"/>
        <family val="2"/>
      </rPr>
      <t>DISTRICT</t>
    </r>
    <r>
      <rPr>
        <sz val="15"/>
        <rFont val="Gill Sans MT"/>
        <family val="2"/>
      </rPr>
      <t xml:space="preserve">
1. Mobilization of youth and women  from Sectors about NEP intervention
 2. Link  beneficiaries with financial institutions
3. To coordinate the elaboration of projects in collaboration with BDAs
4. Carry out Monitoring </t>
    </r>
  </si>
  <si>
    <t>SECTOR: FINANCIAL SECTOR DEVELOPMENT</t>
  </si>
  <si>
    <t xml:space="preserve">Outcome 6:  Enhanced EJO HEZA Long-term Savings Scheme </t>
  </si>
  <si>
    <t xml:space="preserve">Increased Subscription and Savings into Ejo Heza long term saving scheme </t>
  </si>
  <si>
    <t>Number of Subscribers in Ejo Heza</t>
  </si>
  <si>
    <t xml:space="preserve">2,500 Subscribers in Ejo Heza </t>
  </si>
  <si>
    <t>2,000 Subscribers in Ejo Heza</t>
  </si>
  <si>
    <t xml:space="preserve">3,000 Subscribers in Ejo Heza </t>
  </si>
  <si>
    <t>1,500 Subscribers in Ejo Heza</t>
  </si>
  <si>
    <t xml:space="preserve">417 Subscribers in Ejo Heza </t>
  </si>
  <si>
    <t xml:space="preserve">6,917 Subscribers in Ejo Heza </t>
  </si>
  <si>
    <r>
      <rPr>
        <b/>
        <sz val="15"/>
        <rFont val="Gill Sans MT"/>
        <family val="2"/>
      </rPr>
      <t xml:space="preserve">DISTRICT    </t>
    </r>
    <r>
      <rPr>
        <sz val="15"/>
        <rFont val="Gill Sans MT"/>
        <family val="2"/>
      </rPr>
      <t xml:space="preserve">                                        
1. Mobilization of people                                                                                   </t>
    </r>
  </si>
  <si>
    <t>Amount saved in Ejo Heza Scheme (Frw)</t>
  </si>
  <si>
    <t>2,482,685frw Saved</t>
  </si>
  <si>
    <t xml:space="preserve">30,000,000 Rwf </t>
  </si>
  <si>
    <t>50,000,000 Rwf</t>
  </si>
  <si>
    <t>100,058,823 Rwf</t>
  </si>
  <si>
    <t xml:space="preserve">127,000,000  Rwf </t>
  </si>
  <si>
    <t>307,058,823 Rwf saved in Ejo Heza Saving Scheme</t>
  </si>
  <si>
    <t>SECTOR: ENERGY (Connections to Productive Use Areas)</t>
  </si>
  <si>
    <t>Outcome 7: Electricity access to Productive uses increased at 54.2% to 56.9%</t>
  </si>
  <si>
    <t>Productive use areas connected to electricity (on grid)</t>
  </si>
  <si>
    <t xml:space="preserve">Number of Productive use areas connected to electricity </t>
  </si>
  <si>
    <t>144/251 productive use connected to electricity line</t>
  </si>
  <si>
    <t>Revision of study</t>
  </si>
  <si>
    <t xml:space="preserve">10% for construction works of  Electrification </t>
  </si>
  <si>
    <t xml:space="preserve">30% for construction works of  Electrification </t>
  </si>
  <si>
    <t>70% for construction works of  Electrification and 30 productive uses electrified</t>
  </si>
  <si>
    <t xml:space="preserve"> 30  productive uses electrified </t>
  </si>
  <si>
    <r>
      <rPr>
        <b/>
        <sz val="15"/>
        <rFont val="Gill Sans MT"/>
        <family val="2"/>
      </rPr>
      <t xml:space="preserve">DISTRICT                                                     </t>
    </r>
    <r>
      <rPr>
        <sz val="15"/>
        <rFont val="Gill Sans MT"/>
        <family val="2"/>
      </rPr>
      <t xml:space="preserve">                            1.Supervision of construction works.                     
</t>
    </r>
    <r>
      <rPr>
        <b/>
        <sz val="15"/>
        <rFont val="Gill Sans MT"/>
        <family val="2"/>
      </rPr>
      <t>REG</t>
    </r>
    <r>
      <rPr>
        <sz val="15"/>
        <rFont val="Gill Sans MT"/>
        <family val="2"/>
      </rPr>
      <t xml:space="preserve">                                                    1.Expropriation of works 
2.Tendering of works 
3.Supervision of construction works. 
4.Execution of construction works of electrification in different sectors (Gasange, Murambi,....)</t>
    </r>
  </si>
  <si>
    <t>SECTOR: TRANSPORT</t>
  </si>
  <si>
    <t>Outcome 8: Improved riding quality and level of service for road network</t>
  </si>
  <si>
    <t>Muhura - Gasange - Njume – Kiramuruzi (30km) and Kiramuruzi-Bwunyu-Nyamarebe (5km) upgraded</t>
  </si>
  <si>
    <t xml:space="preserve">Percentage of  works of  road and Feeder roads upgraded </t>
  </si>
  <si>
    <t>Study of construction works</t>
  </si>
  <si>
    <t xml:space="preserve">10% of works for upgrading Muhura - Gasange - Njume – Kiramuruzi (30km) and Kiramuruzi-Bwunyu-Nyamarebe (5km) feeder roads </t>
  </si>
  <si>
    <t xml:space="preserve">30% of works for upgrading Muhura - Gasange - Njume – Kiramuruzi (30km) and Kiramuruzi-Bwunyu-Nyamarebe (5km) feeder roads </t>
  </si>
  <si>
    <t>Muhura - Gasange - Njume – Kiramuruzi (30km) and Kiramuruzi-Bwunyu-Nyamarebe (5km) feeder roads upgraded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</si>
  <si>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1.Expropriation of works  2.Tendering of works 
3.Supervision of construction works. 
4.Pay works</t>
    </r>
  </si>
  <si>
    <t xml:space="preserve">Feeder roads developed </t>
  </si>
  <si>
    <t>Percentage of works of Feeder roads rehabilitation</t>
  </si>
  <si>
    <t>Tendering of rehabilitation works</t>
  </si>
  <si>
    <t xml:space="preserve">10% for Rehabilitation of Munini-Kabeza  road </t>
  </si>
  <si>
    <t xml:space="preserve">50% for Rehabilitation of Munini-Kabeza  road </t>
  </si>
  <si>
    <t>Munini-Kabeza  road rehabilitated at 50%</t>
  </si>
  <si>
    <r>
      <rPr>
        <b/>
        <sz val="15"/>
        <rFont val="Gill Sans MT"/>
        <family val="2"/>
      </rPr>
      <t xml:space="preserve">DISTRICT                                                     </t>
    </r>
    <r>
      <rPr>
        <sz val="15"/>
        <rFont val="Gill Sans MT"/>
        <family val="2"/>
      </rPr>
      <t>1.Expropriation of works  2.Tendering of works 
3.Supervision of construction works</t>
    </r>
  </si>
  <si>
    <t>10% of rehabilitation works for Mugera-Nyabicwamba-Gatungo-Nyagihanga-Karungeri (20km) and Rwangingo-Kigasha –Ngarama (9km)</t>
  </si>
  <si>
    <t>30% of rehabilitation works for Mugera-Nyabicwamba-Gatungo-Nyagihanga-Karungeri (20km) and Rwangingo-Kigasha –Ngarama (9km)</t>
  </si>
  <si>
    <t>Mugera-Nyabicwamba-Gatungo-Nyagihanga-Karungeri (20km) and Rwangingo-Kigasha –Ngarama (9km) rehabilitated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</si>
  <si>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4.Pay works</t>
    </r>
  </si>
  <si>
    <t>10% of rehabilitation works for Kabarore-Kabeza-Marimba-Nyabicwamba (19 km)</t>
  </si>
  <si>
    <t>30% of rehabilitation works for Kabarore-Kabeza-Marimba-Nyabicwamba (19 km)</t>
  </si>
  <si>
    <t>Kabarore-Kabeza-Marimba-Nyabicwamba (19 km) rehabilitated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</si>
  <si>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 Pay works</t>
    </r>
  </si>
  <si>
    <t>194 km rehabilitated</t>
  </si>
  <si>
    <t>Study and Selection of Community committees to monitor public works</t>
  </si>
  <si>
    <t>10% for rehabilitation of 100 km of feeder roads through PW in all Sectors</t>
  </si>
  <si>
    <t>50% for rehabilitation of 100 km of feeder roads through PW in all Sectors</t>
  </si>
  <si>
    <t>100% for rehabilitation of 100 km of feeder roads through PW in all Sectors</t>
  </si>
  <si>
    <t>100 km of feeder roads through PW in all Sectors rehabilitated at 100%</t>
  </si>
  <si>
    <r>
      <rPr>
        <b/>
        <sz val="15"/>
        <rFont val="Gill Sans MT"/>
        <family val="2"/>
      </rPr>
      <t xml:space="preserve">DISTRICT                                   </t>
    </r>
    <r>
      <rPr>
        <sz val="15"/>
        <rFont val="Gill Sans MT"/>
        <family val="2"/>
      </rPr>
      <t xml:space="preserve">      1. Tendering process          
2.Supervision of rehabilitation works. 3.Payment of works
</t>
    </r>
  </si>
  <si>
    <t>SECTOR: ENVIRONMENT AND NATURAL RESOURCES</t>
  </si>
  <si>
    <t>Outcome 9: Forest coverage maintained and increased</t>
  </si>
  <si>
    <t xml:space="preserve">Increased area under agro-forestry </t>
  </si>
  <si>
    <t>Number of ha of land under agro forestry</t>
  </si>
  <si>
    <t>29,946  ha of agro-forest trees Planted</t>
  </si>
  <si>
    <t xml:space="preserve">Nursery beds establishment    </t>
  </si>
  <si>
    <t xml:space="preserve">2,547 Ha of agroforestry to be planted </t>
  </si>
  <si>
    <t>Monitoring of planted trees</t>
  </si>
  <si>
    <t>2,547 Ha of agroforestry planted</t>
  </si>
  <si>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PARTNERS</t>
    </r>
    <r>
      <rPr>
        <sz val="15"/>
        <rFont val="Gill Sans MT"/>
        <family val="2"/>
      </rPr>
      <t xml:space="preserve">                                                          1.Identification of sites  for nursery bed   preparation  
2.Monitoring of Nursery bed preparation. </t>
    </r>
  </si>
  <si>
    <t xml:space="preserve">124,146/94,000  fruits trees   planted </t>
  </si>
  <si>
    <t xml:space="preserve">Forest cover increased and  maintained </t>
  </si>
  <si>
    <t xml:space="preserve">Number of ha of new woodlots established </t>
  </si>
  <si>
    <t xml:space="preserve">8,257 ha of forests </t>
  </si>
  <si>
    <t xml:space="preserve">Nursery beds establishment        </t>
  </si>
  <si>
    <t xml:space="preserve">104ha Woodlot   to be planted </t>
  </si>
  <si>
    <t>Weeding on planted area</t>
  </si>
  <si>
    <t>Monitoring of planted forest</t>
  </si>
  <si>
    <t xml:space="preserve">104ha Woodlot /forest planted </t>
  </si>
  <si>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
    </r>
  </si>
  <si>
    <t>Fruit trees increased</t>
  </si>
  <si>
    <t>Number of fruit trees planted</t>
  </si>
  <si>
    <t>152,175 fruit trees</t>
  </si>
  <si>
    <t>District Administrative data</t>
  </si>
  <si>
    <t>Seedlings preparation</t>
  </si>
  <si>
    <t xml:space="preserve">94,000  of fruits distributed to local farmers and planted </t>
  </si>
  <si>
    <t>Follow-up of planted trees</t>
  </si>
  <si>
    <t xml:space="preserve">94,000  fruits trees   planted </t>
  </si>
  <si>
    <r>
      <rPr>
        <b/>
        <sz val="15"/>
        <rFont val="Gill Sans MT"/>
        <family val="2"/>
      </rPr>
      <t>DISTRICT</t>
    </r>
    <r>
      <rPr>
        <sz val="15"/>
        <rFont val="Gill Sans MT"/>
        <family val="2"/>
      </rPr>
      <t xml:space="preserve">
1. Preparation of nurseries;
2. Tree distribution and plantation;
3. Monitoring and Evaluation
</t>
    </r>
    <r>
      <rPr>
        <b/>
        <sz val="15"/>
        <rFont val="Gill Sans MT"/>
        <family val="2"/>
      </rPr>
      <t>PARTNERS:</t>
    </r>
    <r>
      <rPr>
        <sz val="15"/>
        <rFont val="Gill Sans MT"/>
        <family val="2"/>
      </rPr>
      <t xml:space="preserve">
1. Availability of Funds;
2. Monitoring and Evaluation</t>
    </r>
  </si>
  <si>
    <t>Dumpsite (borrow pit)in Kabarore  sector  constructed</t>
  </si>
  <si>
    <t>Percentage of Construction works</t>
  </si>
  <si>
    <t>Study available</t>
  </si>
  <si>
    <t>Tendering process completed</t>
  </si>
  <si>
    <t xml:space="preserve">dump site (borrow pit) in Kabarore sector constructed at 50%  </t>
  </si>
  <si>
    <r>
      <rPr>
        <b/>
        <sz val="15"/>
        <rFont val="Gill Sans MT"/>
        <family val="2"/>
      </rPr>
      <t xml:space="preserve">DISTRICT                             
</t>
    </r>
    <r>
      <rPr>
        <sz val="15"/>
        <rFont val="Gill Sans MT"/>
        <family val="2"/>
      </rPr>
      <t>1.Expropriation of people's property 
2.Tendering works 
3.Monitor the construction works</t>
    </r>
  </si>
  <si>
    <t>SOCIAL  TRANSFORMATION PILLAR</t>
  </si>
  <si>
    <t>SECTOR: HEALTH</t>
  </si>
  <si>
    <t xml:space="preserve">Outcome 10: Maternal, Child and Infant  mortality reduced </t>
  </si>
  <si>
    <t>Pregnant women receiving ante natal care (4 standard visits) increased</t>
  </si>
  <si>
    <t>Percentage of women attending 4 standard ante - natal care  visits</t>
  </si>
  <si>
    <t>HMIS , June 2019</t>
  </si>
  <si>
    <t xml:space="preserve">47,5% </t>
  </si>
  <si>
    <t>&gt;60%</t>
  </si>
  <si>
    <t>&gt;60% of women attending  4 Standard Ante natal care visits</t>
  </si>
  <si>
    <r>
      <rPr>
        <b/>
        <sz val="15"/>
        <rFont val="Gill Sans MT"/>
        <family val="2"/>
      </rPr>
      <t xml:space="preserve">DISTRICT:  </t>
    </r>
    <r>
      <rPr>
        <sz val="15"/>
        <rFont val="Gill Sans MT"/>
        <family val="2"/>
      </rPr>
      <t xml:space="preserve">                   
1.Conduct Community Mobilization Events,                                             2.Conduct Supervision or mentorship to monitor quality of ante-natal care services in health facility </t>
    </r>
  </si>
  <si>
    <t>Family Planning (FP) services provided</t>
  </si>
  <si>
    <t>FP modern method utilization rate (%)</t>
  </si>
  <si>
    <t>RHMIS ,June 2019</t>
  </si>
  <si>
    <t>65% Family planning modern method users</t>
  </si>
  <si>
    <r>
      <rPr>
        <b/>
        <sz val="15"/>
        <rFont val="Gill Sans MT"/>
        <family val="2"/>
      </rPr>
      <t xml:space="preserve">DISTRICT:   </t>
    </r>
    <r>
      <rPr>
        <sz val="15"/>
        <rFont val="Gill Sans MT"/>
        <family val="2"/>
      </rPr>
      <t xml:space="preserve">                  
1:Conduct community mobilization  Events,                                  
2:Conduct supervision or mentorship to monitor quality of Family Planning  services and other health related  services                                        </t>
    </r>
    <r>
      <rPr>
        <b/>
        <sz val="14"/>
        <rFont val="Gill Sans MT"/>
        <family val="2"/>
      </rPr>
      <t/>
    </r>
  </si>
  <si>
    <t>Quality delivery and accessibility at health facility and community level increased</t>
  </si>
  <si>
    <t>Percentage of births attended by skilled health professionals</t>
  </si>
  <si>
    <t>HMIS, June 2019</t>
  </si>
  <si>
    <t xml:space="preserve">94,5% </t>
  </si>
  <si>
    <t>94,8%</t>
  </si>
  <si>
    <r>
      <rPr>
        <b/>
        <sz val="15"/>
        <rFont val="Gill Sans MT"/>
        <family val="2"/>
      </rPr>
      <t xml:space="preserve">DISTRICT:      </t>
    </r>
    <r>
      <rPr>
        <sz val="15"/>
        <rFont val="Gill Sans MT"/>
        <family val="2"/>
      </rPr>
      <t xml:space="preserve">
1:Conduct Community Mobilization Events,                                  
2:Conduct supervision or  mentorship to strengthen the quality of maternal, neonatal and child health care                                                                                           </t>
    </r>
    <r>
      <rPr>
        <b/>
        <sz val="15"/>
        <rFont val="Gill Sans MT"/>
        <family val="2"/>
      </rPr>
      <t xml:space="preserve">   </t>
    </r>
    <r>
      <rPr>
        <sz val="15"/>
        <rFont val="Gill Sans MT"/>
        <family val="2"/>
      </rPr>
      <t xml:space="preserve">                                                     </t>
    </r>
  </si>
  <si>
    <t xml:space="preserve">Outcome 11: Reduced burden of communicable and non-communicable diseases among Rwandan population </t>
  </si>
  <si>
    <t>Access to Viral Hepatitis prevention and treatment services increased</t>
  </si>
  <si>
    <t>Percentage of Adults aged 15 Years and above screened for Hepatitis C</t>
  </si>
  <si>
    <t>District report</t>
  </si>
  <si>
    <r>
      <rPr>
        <b/>
        <sz val="15"/>
        <rFont val="Gill Sans MT"/>
        <family val="2"/>
      </rPr>
      <t>MINISANTE/RBC</t>
    </r>
    <r>
      <rPr>
        <sz val="15"/>
        <rFont val="Gill Sans MT"/>
        <family val="2"/>
      </rPr>
      <t xml:space="preserve">
1. Procurement and distribution consumables, reagents and required equipment for screening;
2. Strengthen the cold chain across the supply chain
3. Capacity building of health care providers
</t>
    </r>
    <r>
      <rPr>
        <b/>
        <sz val="15"/>
        <rFont val="Gill Sans MT"/>
        <family val="2"/>
      </rPr>
      <t>DISTRICT</t>
    </r>
    <r>
      <rPr>
        <sz val="15"/>
        <rFont val="Gill Sans MT"/>
        <family val="2"/>
      </rPr>
      <t xml:space="preserve">
1. Population mobilization and sensitization
2. Follow up of the Program implementation at health facility level </t>
    </r>
  </si>
  <si>
    <t xml:space="preserve">NCDs early detection and management is integrated at community level
</t>
  </si>
  <si>
    <t>Percentage of eligible people (Aged 35 and above for women; and 40 years and above for Men) who received at least one NCDs community check up</t>
  </si>
  <si>
    <r>
      <rPr>
        <b/>
        <sz val="15"/>
        <rFont val="Gill Sans MT"/>
        <family val="2"/>
      </rPr>
      <t>MINISANTE/RBC</t>
    </r>
    <r>
      <rPr>
        <sz val="15"/>
        <rFont val="Gill Sans MT"/>
        <family val="2"/>
      </rPr>
      <t xml:space="preserve">
1. Training of health care providers from health centers and district hospitals on community check up service package
</t>
    </r>
    <r>
      <rPr>
        <b/>
        <sz val="15"/>
        <rFont val="Gill Sans MT"/>
        <family val="2"/>
      </rPr>
      <t>DISTRICT</t>
    </r>
    <r>
      <rPr>
        <sz val="15"/>
        <rFont val="Gill Sans MT"/>
        <family val="2"/>
      </rPr>
      <t xml:space="preserve">
1. Population mobilization and sensitization
2. Follow up of the Program implementation</t>
    </r>
  </si>
  <si>
    <t>Outcome 12: Access to health services increased</t>
  </si>
  <si>
    <t>Coverage of Community Based Health Insurance Scheme (CBHI) increased</t>
  </si>
  <si>
    <t>Percentage of people covered under Community Based Health Insurance Scheme (CBHI)</t>
  </si>
  <si>
    <t>100% of people covered by health insurance</t>
  </si>
  <si>
    <r>
      <rPr>
        <b/>
        <sz val="15"/>
        <rFont val="Gill Sans MT"/>
        <family val="2"/>
      </rPr>
      <t>DISTRICT:</t>
    </r>
    <r>
      <rPr>
        <sz val="15"/>
        <rFont val="Gill Sans MT"/>
        <family val="2"/>
      </rPr>
      <t xml:space="preserve">                         
1.Conduct community Mobilization events,                                    
2.Conduct field visits to monitor progress of CBHI Subscription.</t>
    </r>
  </si>
  <si>
    <t>Tender process is at publication level</t>
  </si>
  <si>
    <t>Gitoki Maternity  constructed</t>
  </si>
  <si>
    <t>Percentage of construction works</t>
  </si>
  <si>
    <t xml:space="preserve">Tender  process and Leveling for construction of Maternity </t>
  </si>
  <si>
    <t>50% Construction of Maternity for Gitoki health center</t>
  </si>
  <si>
    <t>100% Construction of Maternity for Gitoki health center completed</t>
  </si>
  <si>
    <t>Maternity fully constructed at Gitoki health center</t>
  </si>
  <si>
    <r>
      <rPr>
        <b/>
        <sz val="15"/>
        <rFont val="Gill Sans MT"/>
        <family val="2"/>
      </rPr>
      <t xml:space="preserve">DISTRICT:    </t>
    </r>
    <r>
      <rPr>
        <sz val="15"/>
        <rFont val="Gill Sans MT"/>
        <family val="2"/>
      </rPr>
      <t xml:space="preserve">                                          1.Supervision of construction works.  
2. Provide funds                                           </t>
    </r>
    <r>
      <rPr>
        <b/>
        <sz val="15"/>
        <rFont val="Gill Sans MT"/>
        <family val="2"/>
      </rPr>
      <t xml:space="preserve">WORLD VISION: </t>
    </r>
    <r>
      <rPr>
        <sz val="15"/>
        <rFont val="Gill Sans MT"/>
        <family val="2"/>
      </rPr>
      <t xml:space="preserve">                                             1.Tendering of health center equipment's  
2. Provide funds</t>
    </r>
  </si>
  <si>
    <t>There is no Available budget in this fiscal year</t>
  </si>
  <si>
    <t>Ngarama health center equipped</t>
  </si>
  <si>
    <t>Percentage of equipment's supplied</t>
  </si>
  <si>
    <t>Insufficient equipment's/ old equipment's</t>
  </si>
  <si>
    <t>Tendering of equipment's</t>
  </si>
  <si>
    <t>All equipment's planned to be provided to Ngarama health center are supplied</t>
  </si>
  <si>
    <r>
      <rPr>
        <b/>
        <sz val="15"/>
        <rFont val="Gill Sans MT"/>
        <family val="2"/>
      </rPr>
      <t xml:space="preserve">DISTRICT:  </t>
    </r>
    <r>
      <rPr>
        <sz val="15"/>
        <rFont val="Gill Sans MT"/>
        <family val="2"/>
      </rPr>
      <t xml:space="preserve">                                            1.Tendering of health center equipment's  
2.Supply of equipment's     
</t>
    </r>
    <r>
      <rPr>
        <b/>
        <sz val="15"/>
        <rFont val="Gill Sans MT"/>
        <family val="2"/>
      </rPr>
      <t>MINEMA/WORLD BANK</t>
    </r>
    <r>
      <rPr>
        <sz val="15"/>
        <rFont val="Gill Sans MT"/>
        <family val="2"/>
      </rPr>
      <t xml:space="preserve">                   
1.Provide funds for equipment's                        </t>
    </r>
    <r>
      <rPr>
        <b/>
        <sz val="14"/>
        <rFont val="Gill Sans MT"/>
        <family val="2"/>
      </rPr>
      <t/>
    </r>
  </si>
  <si>
    <t>Health facilities are equipped with ambulance vehicles</t>
  </si>
  <si>
    <t>Number of ambulance purchased</t>
  </si>
  <si>
    <t>District reports</t>
  </si>
  <si>
    <t>Tender process</t>
  </si>
  <si>
    <t>Purchase of at least 1 ambulance</t>
  </si>
  <si>
    <t>At least 1 ambulance car purchased</t>
  </si>
  <si>
    <r>
      <rPr>
        <b/>
        <sz val="15"/>
        <rFont val="Gill Sans MT"/>
        <family val="2"/>
      </rPr>
      <t>DISTRICT</t>
    </r>
    <r>
      <rPr>
        <sz val="15"/>
        <rFont val="Gill Sans MT"/>
        <family val="2"/>
      </rPr>
      <t xml:space="preserve">
1. Tender process
2. Purchase of ambulance</t>
    </r>
  </si>
  <si>
    <t>Outcome 13:  Reduced malnutrition</t>
  </si>
  <si>
    <t>No  available Equipment to be used on this PC</t>
  </si>
  <si>
    <t>Optimal growth for all children under 5 monitored</t>
  </si>
  <si>
    <t>Percentage of &lt; 5 years children screened for acute malnutrition</t>
  </si>
  <si>
    <t>HMIS</t>
  </si>
  <si>
    <t>Percentage of &lt; 2 years children screened using length mat for stunting visualisation</t>
  </si>
  <si>
    <t>NECDP reports</t>
  </si>
  <si>
    <t>Rate of stunting among children &lt;2 years reduced</t>
  </si>
  <si>
    <t>Percentage of stunting among children &lt;2 years</t>
  </si>
  <si>
    <t>MCCH Report</t>
  </si>
  <si>
    <r>
      <rPr>
        <b/>
        <sz val="15"/>
        <rFont val="Gill Sans MT"/>
        <family val="2"/>
      </rPr>
      <t>MoH/CHWs</t>
    </r>
    <r>
      <rPr>
        <sz val="15"/>
        <rFont val="Gill Sans MT"/>
        <family val="2"/>
      </rPr>
      <t xml:space="preserve">
1. Avail equipment's 
2. Screening of children
3. Follow up for children at risk
</t>
    </r>
    <r>
      <rPr>
        <b/>
        <sz val="15"/>
        <rFont val="Gill Sans MT"/>
        <family val="2"/>
      </rPr>
      <t>District</t>
    </r>
    <r>
      <rPr>
        <sz val="15"/>
        <rFont val="Gill Sans MT"/>
        <family val="2"/>
      </rPr>
      <t xml:space="preserve">
1. Mobilize parents 
2.follow up with health centers to ensure growth monitoring is done</t>
    </r>
  </si>
  <si>
    <t>Acute Malnutrition for under five year children reduced</t>
  </si>
  <si>
    <t>Proportion of Children who were in Red and Yellow colors (indicating risk levels of Child acute malnutrition as per MUAC screening) graduate to Green color</t>
  </si>
  <si>
    <t>93,3%</t>
  </si>
  <si>
    <t>99% of Children who were in Red and Yellow colors (indicating risk levels of Child acute malnutrition as per MUAC screening) graduate to Green color</t>
  </si>
  <si>
    <r>
      <rPr>
        <b/>
        <sz val="15"/>
        <rFont val="Gill Sans MT"/>
        <family val="2"/>
      </rPr>
      <t xml:space="preserve">DISTRICT:     </t>
    </r>
    <r>
      <rPr>
        <sz val="15"/>
        <rFont val="Gill Sans MT"/>
        <family val="2"/>
      </rPr>
      <t xml:space="preserve"> 
1. Monitoring of  Community Screening of malnutrition for under 5 year children,
2. Monitoring of  intensive care for malnourished children in health facility
3. Construct kitchen gardens for 316 HHs in Ubudehe Cat 1 </t>
    </r>
  </si>
  <si>
    <t xml:space="preserve">Home-based ECD operationalised at Village level </t>
  </si>
  <si>
    <t>Number of villages with functional ECDs (Home based or Community Based or Center Based) serving at least 50% of eligible children (Aged under 6 Years)</t>
  </si>
  <si>
    <t xml:space="preserve">District report </t>
  </si>
  <si>
    <t xml:space="preserve">Mobilization of households </t>
  </si>
  <si>
    <t xml:space="preserve">602 home based ECDs operational </t>
  </si>
  <si>
    <r>
      <rPr>
        <b/>
        <sz val="15"/>
        <rFont val="Gill Sans MT"/>
        <family val="2"/>
      </rPr>
      <t>District</t>
    </r>
    <r>
      <rPr>
        <sz val="15"/>
        <rFont val="Gill Sans MT"/>
        <family val="2"/>
      </rPr>
      <t xml:space="preserve">
1.Distribution of cooking demonstration material in Home based ECD
2. Operationalize Village kitchen (Igikoni cy'Umudugudu) and attended by eligible parents (whose Children are Under 5 age)  least twice per month
3. Organise quarterly  Peer learning on ECD best practice  within the Village
4.Quarterly Supervision on ECD
5. Monitoring and reporting on HBECDs </t>
    </r>
  </si>
  <si>
    <t>Not yet started</t>
  </si>
  <si>
    <t xml:space="preserve"> ECDs  Constructed</t>
  </si>
  <si>
    <t xml:space="preserve">Percentage of construction works </t>
  </si>
  <si>
    <t>45 ECDs</t>
  </si>
  <si>
    <t>Tendering of works</t>
  </si>
  <si>
    <t>10% of Construction of 8 ECDs</t>
  </si>
  <si>
    <t>80% of Construction of 8 ECDs</t>
  </si>
  <si>
    <t>100% of Construction of 8 ECDs</t>
  </si>
  <si>
    <t>8  ECDs fully constructed</t>
  </si>
  <si>
    <r>
      <rPr>
        <b/>
        <sz val="15"/>
        <rFont val="Gill Sans MT"/>
        <family val="2"/>
      </rPr>
      <t xml:space="preserve">DISTRICT:  </t>
    </r>
    <r>
      <rPr>
        <sz val="15"/>
        <rFont val="Gill Sans MT"/>
        <family val="2"/>
      </rPr>
      <t xml:space="preserve">                                            
1.Provide land for ECD construction                  
2.Tendering of works  
3. Monitoring of construction works                                     
</t>
    </r>
    <r>
      <rPr>
        <b/>
        <sz val="15"/>
        <rFont val="Gill Sans MT"/>
        <family val="2"/>
      </rPr>
      <t xml:space="preserve">NECPD              </t>
    </r>
    <r>
      <rPr>
        <sz val="15"/>
        <rFont val="Gill Sans MT"/>
        <family val="2"/>
      </rPr>
      <t xml:space="preserve">                 
1.Supervision of construction works 
2.Provide funds</t>
    </r>
  </si>
  <si>
    <t>Model inclusive ECD constructed</t>
  </si>
  <si>
    <t>Tendering and 10% of Construction of  ECD</t>
  </si>
  <si>
    <t>80% of Construction of  ECD</t>
  </si>
  <si>
    <t>100% of Construction of  ECD</t>
  </si>
  <si>
    <t xml:space="preserve">Construction of Model inclusive ECDs including Children with Disability to attend the center 
</t>
  </si>
  <si>
    <r>
      <rPr>
        <b/>
        <sz val="15"/>
        <rFont val="Gill Sans MT"/>
        <family val="2"/>
      </rPr>
      <t xml:space="preserve">DISTRICT  </t>
    </r>
    <r>
      <rPr>
        <sz val="15"/>
        <rFont val="Gill Sans MT"/>
        <family val="2"/>
      </rPr>
      <t xml:space="preserve">                                            1.Supervision of construction works  
</t>
    </r>
    <r>
      <rPr>
        <b/>
        <sz val="15"/>
        <rFont val="Gill Sans MT"/>
        <family val="2"/>
      </rPr>
      <t xml:space="preserve">Hope and Home for Children             </t>
    </r>
    <r>
      <rPr>
        <sz val="15"/>
        <rFont val="Gill Sans MT"/>
        <family val="2"/>
      </rPr>
      <t xml:space="preserve">                 
1.Tendering of works  
2.Monitoring of construction works    </t>
    </r>
  </si>
  <si>
    <t>Fruit trees planted to complement initiatives to fight malnutrition</t>
  </si>
  <si>
    <t>% of households having planted at least 3 new fruit trees</t>
  </si>
  <si>
    <t>SECTOR: EDUCATION</t>
  </si>
  <si>
    <t>Outcome 14: Increased education infrastructure</t>
  </si>
  <si>
    <t xml:space="preserve"> New classrooms and toilets constructed</t>
  </si>
  <si>
    <t>Number  of class rooms, and toilets constructed</t>
  </si>
  <si>
    <t xml:space="preserve"> 2,265 class rooms, 3,137 Toilets for 12YBE constructed</t>
  </si>
  <si>
    <t>Tendering of world class rooms and 42 classrooms and 48 Latrines Leveling and roofing of construction works completed</t>
  </si>
  <si>
    <t>42 classrooms and 48 Latrines fully constructed 
167 classrooms and 198 cubic latrines constructed  at 70%</t>
  </si>
  <si>
    <t>167 classrooms and 198 cubic latrines  fully constructed</t>
  </si>
  <si>
    <t xml:space="preserve">209 New classrooms and new 246 Latrines fully constructed
</t>
  </si>
  <si>
    <t xml:space="preserve">DISTRICT:                                   
1.Tendering process                                                      2.Identification of Sites;
3.Monitoring construction works;
4. Monitoring distribution of construction materials;
5. Monitoring of construction activities.                        MINEDUC:                                  
1.Provide construction materials on 42 classrooms and 48 latrines 2.Provision of construction materials                  MINEMA/WORLD BANK:                                             1.Provide funds for 55 classrooms and 60 latrines  
2.Supervision of construction works                               </t>
  </si>
  <si>
    <t>Two primary schools constructed</t>
  </si>
  <si>
    <t xml:space="preserve">Tendering of works of new primary school  and Completion of Kabusunzu primary school </t>
  </si>
  <si>
    <t xml:space="preserve">10% for Construction of New  primary school in Kiziguro Sector primary school </t>
  </si>
  <si>
    <t xml:space="preserve">50% for Construction of New  primary school in Kiziguro Sector primary school </t>
  </si>
  <si>
    <t xml:space="preserve">100% for Construction of New  primary school in Kiziguro Sector primary school </t>
  </si>
  <si>
    <t xml:space="preserve">Construction of New  primary school in Kiziguro Sector and Completion of Kabusunzu primary school </t>
  </si>
  <si>
    <r>
      <rPr>
        <b/>
        <sz val="15"/>
        <rFont val="Gill Sans MT"/>
        <family val="2"/>
      </rPr>
      <t>DISTRICT:</t>
    </r>
    <r>
      <rPr>
        <sz val="15"/>
        <rFont val="Gill Sans MT"/>
        <family val="2"/>
      </rPr>
      <t xml:space="preserve">                          
1.Tendering process                                                      2.Identification of Sites;
3.Monitoring construction works;
5. Monitoring of construction activities.   
</t>
    </r>
    <r>
      <rPr>
        <b/>
        <sz val="15"/>
        <rFont val="Gill Sans MT"/>
        <family val="2"/>
      </rPr>
      <t xml:space="preserve">PLAN RWANDA:    </t>
    </r>
    <r>
      <rPr>
        <sz val="15"/>
        <rFont val="Gill Sans MT"/>
        <family val="2"/>
      </rPr>
      <t xml:space="preserve">                         
1.Supervision of construction works 
2.Provide funds                                    </t>
    </r>
    <r>
      <rPr>
        <b/>
        <sz val="14"/>
        <rFont val="Gill Sans MT"/>
        <family val="2"/>
      </rPr>
      <t/>
    </r>
  </si>
  <si>
    <t>Gatsibo TVET extended</t>
  </si>
  <si>
    <t xml:space="preserve">Percentage of extension works </t>
  </si>
  <si>
    <t>90% TVET Hostel and Playing ground  constructed and Tendering studies</t>
  </si>
  <si>
    <t>10% of Construction of classes (G+1) and Workshop at  Gatsibo TVET</t>
  </si>
  <si>
    <t>50% of Construction of classes (G+1) and Workshop at  Gatsibo TVET</t>
  </si>
  <si>
    <t xml:space="preserve">Completion of Gatsibo TVET Hostel and Playing ground  and 50% of Construction of classes (G+1) and Workshop at  Gatsibo TVET </t>
  </si>
  <si>
    <r>
      <rPr>
        <b/>
        <sz val="15"/>
        <rFont val="Gill Sans MT"/>
        <family val="2"/>
      </rPr>
      <t xml:space="preserve">DISTRICT:  </t>
    </r>
    <r>
      <rPr>
        <sz val="15"/>
        <rFont val="Gill Sans MT"/>
        <family val="2"/>
      </rPr>
      <t xml:space="preserve">                                            1.Tendering of consultants and contractor for construction
2. Follow up of construction works     
</t>
    </r>
    <r>
      <rPr>
        <b/>
        <sz val="14"/>
        <rFont val="Gill Sans MT"/>
        <family val="2"/>
      </rPr>
      <t/>
    </r>
  </si>
  <si>
    <t>Chairs Supplied to schools</t>
  </si>
  <si>
    <t>Number of chairs supplied</t>
  </si>
  <si>
    <t>Insufficient chairs</t>
  </si>
  <si>
    <t>Tendering of chairs</t>
  </si>
  <si>
    <t>Supply of 8,500 chairs for students in old schools</t>
  </si>
  <si>
    <r>
      <rPr>
        <b/>
        <sz val="15"/>
        <rFont val="Gill Sans MT"/>
        <family val="2"/>
      </rPr>
      <t xml:space="preserve">DISTRICT:  </t>
    </r>
    <r>
      <rPr>
        <sz val="15"/>
        <rFont val="Gill Sans MT"/>
        <family val="2"/>
      </rPr>
      <t xml:space="preserve">                                            1.Tendering of chairs 
2.Supply of chairs        
</t>
    </r>
    <r>
      <rPr>
        <b/>
        <sz val="15"/>
        <rFont val="Gill Sans MT"/>
        <family val="2"/>
      </rPr>
      <t xml:space="preserve">PLAN Rwanda and MINEMA:  </t>
    </r>
    <r>
      <rPr>
        <sz val="15"/>
        <rFont val="Gill Sans MT"/>
        <family val="2"/>
      </rPr>
      <t xml:space="preserve">                                           1.Provide funds for chairs                         </t>
    </r>
    <r>
      <rPr>
        <b/>
        <sz val="14"/>
        <rFont val="Gill Sans MT"/>
        <family val="2"/>
      </rPr>
      <t/>
    </r>
  </si>
  <si>
    <t xml:space="preserve">Outcome 15: Increased  attendance of students  in primary and secondary school </t>
  </si>
  <si>
    <t>Attendance in primary, TVETs and 12YBE school increased</t>
  </si>
  <si>
    <t xml:space="preserve">Net attendance rate in Primary , TVETs and 12YBE schools </t>
  </si>
  <si>
    <t>District  status as of end June 2019</t>
  </si>
  <si>
    <t>99%  in Primary,  secondary and TVET( level 1 to 5)</t>
  </si>
  <si>
    <r>
      <rPr>
        <b/>
        <sz val="15"/>
        <rFont val="Gill Sans MT"/>
        <family val="2"/>
      </rPr>
      <t xml:space="preserve">DISTRICT:                                    </t>
    </r>
    <r>
      <rPr>
        <sz val="15"/>
        <rFont val="Gill Sans MT"/>
        <family val="2"/>
      </rPr>
      <t xml:space="preserve">
1. Inspect schools and implement the recommendations from inspections. 
2. Mobilization of parents on school attendance                                  
3. Mobilization of head teacher and Executive secretaries of cells on net attendance 
4. School inspection
5. Provide lunch to students through School feeding program for Secondary schools
</t>
    </r>
    <r>
      <rPr>
        <b/>
        <u/>
        <sz val="12"/>
        <color indexed="8"/>
        <rFont val="New Century Schoolbook"/>
      </rPr>
      <t/>
    </r>
  </si>
  <si>
    <t>49 schools inspected</t>
  </si>
  <si>
    <t>Drop out rates in schools reduced</t>
  </si>
  <si>
    <t xml:space="preserve">Percentage of students drop outs </t>
  </si>
  <si>
    <t xml:space="preserve">Primary 8.6%
Lower Sec. 1.6%
Upper Sec 9.7%
</t>
  </si>
  <si>
    <t>SDMS</t>
  </si>
  <si>
    <t xml:space="preserve">Data cleaning and verification of data completeness </t>
  </si>
  <si>
    <t>Update the information for 2020 school year</t>
  </si>
  <si>
    <t xml:space="preserve">Primary: 8.0%
Lower Sec. 1.0%
Upper Sec 9.1%
</t>
  </si>
  <si>
    <r>
      <rPr>
        <b/>
        <sz val="15"/>
        <rFont val="Gill Sans MT"/>
        <family val="2"/>
      </rPr>
      <t>MINEDUC</t>
    </r>
    <r>
      <rPr>
        <sz val="15"/>
        <rFont val="Gill Sans MT"/>
        <family val="2"/>
      </rPr>
      <t xml:space="preserve">
1. Monitor the school attendance rate for students and teachers, highlighting the improvement made between quarters 
</t>
    </r>
    <r>
      <rPr>
        <b/>
        <sz val="15"/>
        <rFont val="Gill Sans MT"/>
        <family val="2"/>
      </rPr>
      <t>District/Schools</t>
    </r>
    <r>
      <rPr>
        <sz val="15"/>
        <rFont val="Gill Sans MT"/>
        <family val="2"/>
      </rPr>
      <t xml:space="preserve">
1. Ensure the use of class register in order to effectively assist students with multiple absenteeism.
</t>
    </r>
  </si>
  <si>
    <t>100% of allowances to sector based school inspectors for the first term paid on time.</t>
  </si>
  <si>
    <t>All schools with fully equipped Girl's Room available</t>
  </si>
  <si>
    <t>Percentage of secondary schools with girl's room</t>
  </si>
  <si>
    <t>Mobilization of Schools to avail girl's room</t>
  </si>
  <si>
    <t xml:space="preserve">DISTRICT
To monitor schools and ensure the Girls rooms are fully equipped with required materials            MINEDUC
1. To prepare and issue to districts a checklist of requirements that should be available in the Girls Room
</t>
  </si>
  <si>
    <t>School Inspection improved</t>
  </si>
  <si>
    <t>Number of  Schools inspected</t>
  </si>
  <si>
    <t>15 schools inspected</t>
  </si>
  <si>
    <t>30 schools inspected</t>
  </si>
  <si>
    <t>90 Schools inspected</t>
  </si>
  <si>
    <t>1.Elaboration of school inspection  calendar and concept note,                                                           2.School inspection  
3.Submission of  reports</t>
  </si>
  <si>
    <t>Training of 3341 people is on going</t>
  </si>
  <si>
    <t>Percentage of  payments (allowances to Sector based School inspectors) made on time</t>
  </si>
  <si>
    <t>MINEDUC Inspection reports</t>
  </si>
  <si>
    <t>100% of allowances to sector based school inspectors  paid on timely basis</t>
  </si>
  <si>
    <t xml:space="preserve">District
1. Timely disburse to Administrative Sectors the required allowances for  Sector based School inspectors for each academic term ((within 3 weeks starting the Academic term)
2. Timely payment of allowances to sector Based school inspectors (ahead of undertaking their missions) 
</t>
  </si>
  <si>
    <t xml:space="preserve">Outcome 16: Increased access to adult literacy </t>
  </si>
  <si>
    <t>Adult literacy and numeracy increased</t>
  </si>
  <si>
    <t>Number of people trained in adult literacy centers</t>
  </si>
  <si>
    <t>63,747 Adult people trained</t>
  </si>
  <si>
    <t>Identification of trainees</t>
  </si>
  <si>
    <t>2,975 Adult people trained and awarded certificates</t>
  </si>
  <si>
    <r>
      <rPr>
        <b/>
        <sz val="15"/>
        <rFont val="Gill Sans MT"/>
        <family val="2"/>
      </rPr>
      <t xml:space="preserve">DISTRICT:  </t>
    </r>
    <r>
      <rPr>
        <sz val="15"/>
        <rFont val="Gill Sans MT"/>
        <family val="2"/>
      </rPr>
      <t xml:space="preserve">                                             1.Identification of trainers  and trainees 
2.Monitoring of teaching activities. 
3. Setting and marking  final exams </t>
    </r>
  </si>
  <si>
    <t>100% of Capitation Grant Payments made on time</t>
  </si>
  <si>
    <t>Outcome 17: Enhanced Teacher's welfare through timely payment of salaries and benefits</t>
  </si>
  <si>
    <t>Teachers' salaries  paid on time</t>
  </si>
  <si>
    <t>Percentage of payments for Teachers’ salaries made on time (Submission of payment requests not later than 15th of every Month)</t>
  </si>
  <si>
    <t>OPs</t>
  </si>
  <si>
    <t>100% of Payments of Teachers' salaries made on time</t>
  </si>
  <si>
    <r>
      <rPr>
        <b/>
        <sz val="15"/>
        <rFont val="Gill Sans MT"/>
        <family val="2"/>
      </rPr>
      <t>District</t>
    </r>
    <r>
      <rPr>
        <sz val="15"/>
        <rFont val="Gill Sans MT"/>
        <family val="2"/>
      </rPr>
      <t xml:space="preserve">
1. Prepare payroll lists
2. Submission of Payment request to MINECOFIN not later than 15th of every Month
</t>
    </r>
    <r>
      <rPr>
        <b/>
        <sz val="15"/>
        <rFont val="Gill Sans MT"/>
        <family val="2"/>
      </rPr>
      <t xml:space="preserve">MINEDUC:
</t>
    </r>
    <r>
      <rPr>
        <sz val="15"/>
        <rFont val="Gill Sans MT"/>
        <family val="2"/>
      </rPr>
      <t>1. Approval of Teachers placement 
2. Verification and approval of payment lists not later than 17th of every month
2. Monitoring and follow up on timeliness of payment of teachers' salaries</t>
    </r>
    <r>
      <rPr>
        <b/>
        <sz val="15"/>
        <rFont val="Gill Sans MT"/>
        <family val="2"/>
      </rPr>
      <t xml:space="preserve">
MINECOFIN
1. </t>
    </r>
    <r>
      <rPr>
        <sz val="15"/>
        <rFont val="Gill Sans MT"/>
        <family val="2"/>
      </rPr>
      <t xml:space="preserve">Verify and process teachers' salaries not later than 20th of every month 
</t>
    </r>
  </si>
  <si>
    <t xml:space="preserve">Capitation Grant provided to Schools on time and managed as stipulated in the guidelines
</t>
  </si>
  <si>
    <t>Percentage of payments for Capitation grant) made on time (Submission of payment requests within 3 weeks of the first month of the FY quarter)</t>
  </si>
  <si>
    <r>
      <rPr>
        <b/>
        <u/>
        <sz val="15"/>
        <rFont val="Gill Sans MT"/>
        <family val="2"/>
      </rPr>
      <t>DISTRICT</t>
    </r>
    <r>
      <rPr>
        <sz val="15"/>
        <rFont val="Gill Sans MT"/>
        <family val="2"/>
      </rPr>
      <t xml:space="preserve">
1. Prepare lists of schools benefiting the capitation Grant prepared by through  SDMS
2. Verify and approve the lists of schools that benefit from capitation grant and  submit to MINECOFIN 
3. Prepare payment orders after approval of the lists and submit to MINECOFIN (within 3 weeks of the first month of FY quarter)
</t>
    </r>
    <r>
      <rPr>
        <b/>
        <sz val="15"/>
        <rFont val="Gill Sans MT"/>
        <family val="2"/>
      </rPr>
      <t>MINEDUC</t>
    </r>
    <r>
      <rPr>
        <sz val="15"/>
        <rFont val="Gill Sans MT"/>
        <family val="2"/>
      </rPr>
      <t xml:space="preserve">
1. Verify the requests on time </t>
    </r>
  </si>
  <si>
    <t>Data cleaning and verification of data completeness  is ongoing: 150,582/143,134=105.2% students, 3,217/3233=99.5% staff , 144/128 =112.5% schools, 2,730/2462 =110.8%classrooms, 11,421/11,633=98.1% computers, 2456/3,576 =68.7% toilets have been entered in system.</t>
  </si>
  <si>
    <t xml:space="preserve">Percentage of Schools that utilize capitation grants (funds) as stipulated in the guidelines
</t>
  </si>
  <si>
    <t>MINEDUC reports</t>
  </si>
  <si>
    <t>100% of Schools that properly utilize capitation grant</t>
  </si>
  <si>
    <r>
      <rPr>
        <b/>
        <u/>
        <sz val="15"/>
        <rFont val="Gill Sans MT"/>
        <family val="2"/>
      </rPr>
      <t xml:space="preserve">MINEDUC
</t>
    </r>
    <r>
      <rPr>
        <sz val="15"/>
        <rFont val="Gill Sans MT"/>
        <family val="2"/>
      </rPr>
      <t>1. To prepare and issue to districts guidelines for the use of Capitation Grant
2. To monitor the use of capitation grant</t>
    </r>
    <r>
      <rPr>
        <b/>
        <u/>
        <sz val="15"/>
        <rFont val="Gill Sans MT"/>
        <family val="2"/>
      </rPr>
      <t xml:space="preserve">
DISTRICT
</t>
    </r>
    <r>
      <rPr>
        <sz val="15"/>
        <rFont val="Gill Sans MT"/>
        <family val="2"/>
      </rPr>
      <t xml:space="preserve">To monitor the use of capitation grant in schools
</t>
    </r>
  </si>
  <si>
    <t>Outcome 18: Strengthening national administrative data: Civil Registration and vital statistics and Education administrative Statistics</t>
  </si>
  <si>
    <t>Education administrative statistics collected and timely registered  through School Data Management System (SDMS):
Primary
Secondary and
TVETs</t>
  </si>
  <si>
    <t>Percentage of required education information recorded into the SDMS system with accuracy:
1. Students information (Number, Attendance, drop outs, Transition rates, Repetitions, Performance)
2. Schools staff ( Pupil: Trained Teacher ratio) 
3. Infrastructures (Pupil Classroom ratio (PCR), Pupils Toilets ratio, Access to water, electricity and internet)</t>
  </si>
  <si>
    <t>Currently 90.5% of information on students are in to SDMS</t>
  </si>
  <si>
    <t xml:space="preserve"> SDMS</t>
  </si>
  <si>
    <t>100% of the required information for Primary, Secondary and TVETs are recorded into SDMS:
1. Students information (Number, Attendance, drop outs, Transition rates, Repetitions, Performance)
2. Schools staff ( Pupil: Trained Teacher ratio) 
3. Infrastructures (Pupil Classroom ratio (PCR), Pupils Toilets ratio, Access to water, electricity and internet)</t>
  </si>
  <si>
    <r>
      <rPr>
        <b/>
        <sz val="15"/>
        <rFont val="Gill Sans MT"/>
        <family val="2"/>
      </rPr>
      <t>MINEDUC/ DISTRICT</t>
    </r>
    <r>
      <rPr>
        <sz val="15"/>
        <rFont val="Gill Sans MT"/>
        <family val="2"/>
      </rPr>
      <t xml:space="preserve">
1. Provide technical support to schools /sector and district 
2.Capacity building on the use of SDMS
3. Monitoring the use of the SDMS
</t>
    </r>
    <r>
      <rPr>
        <b/>
        <sz val="15"/>
        <rFont val="Gill Sans MT"/>
        <family val="2"/>
      </rPr>
      <t>DISTRICT</t>
    </r>
    <r>
      <rPr>
        <sz val="15"/>
        <rFont val="Gill Sans MT"/>
        <family val="2"/>
      </rPr>
      <t xml:space="preserve">
1. Ensure that all schools are recorded in to the system
2. Measures for re-enrolment of dropped out students and strategy to ensure that they will complete the level. 
3. Identification of dropped out students
4. Effectively record students and monitor school attendance rate for students and teachers, 
</t>
    </r>
  </si>
  <si>
    <t>The Secondary National examinations, 2019 is ongoing.</t>
  </si>
  <si>
    <t xml:space="preserve">Outcome 19: Improved performance of students in annual assessments and national examinations. </t>
  </si>
  <si>
    <t>Students performance  in National Examinations (
Primary 6, Secondary 3, Secondary 6) improved</t>
  </si>
  <si>
    <t>Proportion of Students obtaining Higher grades (Divisions) in National Examinations increased (measured from previous Academic year Exams)</t>
  </si>
  <si>
    <r>
      <rPr>
        <b/>
        <sz val="15"/>
        <rFont val="Gill Sans MT"/>
        <family val="2"/>
      </rPr>
      <t>Primary 6:</t>
    </r>
    <r>
      <rPr>
        <sz val="15"/>
        <rFont val="Gill Sans MT"/>
        <family val="2"/>
      </rPr>
      <t xml:space="preserve">  
Division I: 2%,
Division II: 10%
Division III: 31%
Division IV: 34%
Unclassified: 23%   
</t>
    </r>
    <r>
      <rPr>
        <b/>
        <sz val="15"/>
        <color indexed="40"/>
        <rFont val="Gill Sans MT"/>
        <family val="2"/>
      </rPr>
      <t/>
    </r>
  </si>
  <si>
    <t>REB Reports</t>
  </si>
  <si>
    <t>National examinations</t>
  </si>
  <si>
    <t>National examinations results</t>
  </si>
  <si>
    <r>
      <rPr>
        <b/>
        <sz val="15"/>
        <rFont val="Gill Sans MT"/>
        <family val="2"/>
      </rPr>
      <t xml:space="preserve">Primary 6: </t>
    </r>
    <r>
      <rPr>
        <sz val="15"/>
        <rFont val="Gill Sans MT"/>
        <family val="2"/>
      </rPr>
      <t xml:space="preserve"> 
Division I: 8%,
Division II: 17%
Division III: 28%
Division IV: 29%
Unclassified: 18% </t>
    </r>
  </si>
  <si>
    <t xml:space="preserve">Primary 6:  
Division I: 8%,
Division II: 17%
Division III: 28%
Division IV: 29%
Unclassified: 18% </t>
  </si>
  <si>
    <r>
      <rPr>
        <b/>
        <sz val="15"/>
        <rFont val="Gill Sans MT"/>
        <family val="2"/>
      </rPr>
      <t>MINEDUC</t>
    </r>
    <r>
      <rPr>
        <sz val="15"/>
        <rFont val="Gill Sans MT"/>
        <family val="2"/>
      </rPr>
      <t xml:space="preserve">
1. Analysis of national examinations results.
2. Dissemination of national exams analysis report at districts level
</t>
    </r>
    <r>
      <rPr>
        <b/>
        <sz val="15"/>
        <rFont val="Gill Sans MT"/>
        <family val="2"/>
      </rPr>
      <t>DISTRICTS</t>
    </r>
    <r>
      <rPr>
        <sz val="15"/>
        <rFont val="Gill Sans MT"/>
        <family val="2"/>
      </rPr>
      <t xml:space="preserve">
1. Self assessment of national exam performance and establish individual school improvement plan to improve learning outcomes
2. Conduct and keep record of continuous/ formative assessments( end of lesson, end unit and term).
3. Analysis/Self assessment of comprehensive assessment term 1 and term 2 and 3 performance.
4. Establish school improvement plan for improved learning outcomes
</t>
    </r>
  </si>
  <si>
    <t>Secondary (S3)  
Division I: 8%
Division II:15%
Division III:13%
Division IV: 43%
Unclassified: 20%
Senior 6
• Pass with at least 2 principle passes: 57%
• Pass without 2 principle passes: 29%
• Fail: 14%</t>
  </si>
  <si>
    <t>Secondary (S3):  
Div. I: 14%
Div. II: 22%
Div. III: 10%
Div. IV: 38%
Unclassified: 15%
Senior 6
• Pass with at least 2 principle passes: 67%
• Pass without 2 principle passes: 24%
• Fail: 9%</t>
  </si>
  <si>
    <t xml:space="preserve">TVETs Students performance in National Examinations increased </t>
  </si>
  <si>
    <t>Proportion of TVETs Students obtaining Higher grades (Divisions) in National Examinations increased (measured from previous Academic year Exams)</t>
  </si>
  <si>
    <t xml:space="preserve">TVET L5:
• Category I: 4%
• Category II: 25%
• Category III: 32%
• Category IV: 20%
• Category V: 14%
• Unclassified: 3%
</t>
  </si>
  <si>
    <t>WDA Reports</t>
  </si>
  <si>
    <t>• Cat. I: 9%
• Cat. II: 30%
• Cat. III: 36%
• Cat. IV: 17%
• Cat. V: 8%
• Unclassified: 0%</t>
  </si>
  <si>
    <t>SECTOR: SOCIAL PROTECTION</t>
  </si>
  <si>
    <t>Outcome 20: Increased coverage and delivery of core Social protection programs</t>
  </si>
  <si>
    <t>Direct Support delivered to extremely poor households headed by females &amp; males without labor (unable to work)</t>
  </si>
  <si>
    <t>Number of HH beneficiaries supported with VUP Direct Support (DS)</t>
  </si>
  <si>
    <t xml:space="preserve">2,903 HH beneficiaries supported with VUP/Direct support </t>
  </si>
  <si>
    <r>
      <rPr>
        <b/>
        <sz val="15"/>
        <rFont val="Gill Sans MT"/>
        <family val="2"/>
      </rPr>
      <t xml:space="preserve">DISTRICT:                                  </t>
    </r>
    <r>
      <rPr>
        <sz val="15"/>
        <rFont val="Gill Sans MT"/>
        <family val="2"/>
      </rPr>
      <t xml:space="preserve"> 
1:Monitoring and Identification of beneficiaries in all sectors  and opening their accounts                        
2 -Requests for DS beneficiaries in all VUP  Sectors                                          
3.Disbursement of DS to beneficiaries                          
</t>
    </r>
    <r>
      <rPr>
        <b/>
        <sz val="15"/>
        <rFont val="Gill Sans MT"/>
        <family val="2"/>
      </rPr>
      <t xml:space="preserve">LODA:                                   </t>
    </r>
    <r>
      <rPr>
        <sz val="15"/>
        <rFont val="Gill Sans MT"/>
        <family val="2"/>
      </rPr>
      <t xml:space="preserve">          
1.Provides guidelines              
2.Provide access to the system                            </t>
    </r>
  </si>
  <si>
    <t>Labor intensive cPW and ePW delivered to extremely poor households</t>
  </si>
  <si>
    <t>Number of HH beneficiaries employed under Classic Public Works (cPWs) and Expanded Public Works (ePWs) (Number of cPWs/ePWs)</t>
  </si>
  <si>
    <t xml:space="preserve">1,434 ePW beneficiaries employed and 4,624 cPw paid. </t>
  </si>
  <si>
    <t>2,306 ePW beneficiaries</t>
  </si>
  <si>
    <t>2,306 ePW beneficiaries and  8,043 cPW beneficiaries</t>
  </si>
  <si>
    <t>2,306 ePW beneficiaries and  8,043 cPW beneficiaries employed</t>
  </si>
  <si>
    <r>
      <rPr>
        <b/>
        <sz val="15"/>
        <rFont val="Gill Sans MT"/>
        <family val="2"/>
      </rPr>
      <t xml:space="preserve">DISTRICT:                                </t>
    </r>
    <r>
      <rPr>
        <sz val="15"/>
        <rFont val="Gill Sans MT"/>
        <family val="2"/>
      </rPr>
      <t xml:space="preserve">   
1.Study of PW projects 
2.Elaborate targeting list of beneficiaries.
3.Contracts signing  
4.Monitoring of works</t>
    </r>
  </si>
  <si>
    <t>SACCO Scheme: 413,477,199/491,113,503=79.3%                    Old Scheme: 381,424,325/708,055,904= 93.9%.       Average: 66.58% of loans provided through VUP financial service scheme recovered</t>
  </si>
  <si>
    <t>Payments to VUP beneficiaries delivered on time</t>
  </si>
  <si>
    <t>Percentage of timely payments made to VUP beneficiaries (DS, ePWs and cPWs)</t>
  </si>
  <si>
    <t>100% (DS: Within 10 days after the end of the month)
ePWs: Within 15 days after the end of working period )</t>
  </si>
  <si>
    <t>100% (DS: Within 10 days after the end of the month)
ePWs &amp; cPWs: Within 15 days after the end of working period )</t>
  </si>
  <si>
    <t>100% (DS: Within 10 days after the end of the month)
ePWs&amp;cPWs: Within 15 days after the end of working period )</t>
  </si>
  <si>
    <r>
      <rPr>
        <b/>
        <sz val="15"/>
        <rFont val="Gill Sans MT"/>
        <family val="2"/>
      </rPr>
      <t xml:space="preserve">DISTRICT:                                </t>
    </r>
    <r>
      <rPr>
        <sz val="15"/>
        <rFont val="Gill Sans MT"/>
        <family val="2"/>
      </rPr>
      <t xml:space="preserve">   
1. Timely submission of OPs to MINECOFIN (DS: by 15th Day of the month)</t>
    </r>
  </si>
  <si>
    <t>Access to VUP-Financial Services loans increased</t>
  </si>
  <si>
    <t xml:space="preserve">Number of loans advanced to eligible beneficiaries under VUP/Financial services to support their Income Generating Activities </t>
  </si>
  <si>
    <t>LODA MEIS and District Administrative data source</t>
  </si>
  <si>
    <r>
      <t xml:space="preserve">DISTRICT
</t>
    </r>
    <r>
      <rPr>
        <sz val="15"/>
        <rFont val="Gill Sans MT"/>
        <family val="2"/>
      </rPr>
      <t>1. Mobilization of citizens to prepare micro projects to be financed through VUP-FS
2. Follow up provision of loans to all eligible beneficiaries                                          LODA                                                            1.Provide guidelines on time</t>
    </r>
  </si>
  <si>
    <t>Recovery of loans provided through VUP FS increased</t>
  </si>
  <si>
    <t>Percentage of loans provided through VUP financial service scheme recovered</t>
  </si>
  <si>
    <t>Administration Data</t>
  </si>
  <si>
    <t>75% of loans provided through VUP financial service scheme recovered</t>
  </si>
  <si>
    <t>1.Mobilize Population;
2. Organize recovery week</t>
  </si>
  <si>
    <t>Outcome 21: Increased access of extremely poor households to complementary livelihood development services for economic empowerment</t>
  </si>
  <si>
    <t xml:space="preserve">Multi- sectoral approach's plan implemented </t>
  </si>
  <si>
    <t xml:space="preserve">Number of cows distributed to poor families through Girinka </t>
  </si>
  <si>
    <t>21,604 cows and heifers distributed</t>
  </si>
  <si>
    <t>1,000 cows distributed in Girinka program</t>
  </si>
  <si>
    <r>
      <rPr>
        <b/>
        <sz val="15"/>
        <rFont val="Gill Sans MT"/>
        <family val="2"/>
      </rPr>
      <t xml:space="preserve"> DISTRICT                                            
</t>
    </r>
    <r>
      <rPr>
        <sz val="15"/>
        <rFont val="Gill Sans MT"/>
        <family val="2"/>
      </rPr>
      <t xml:space="preserve">1.Identification of beneficiaries 
2.Girinka Program tendering process      
3.Selection and distribution of cows                        
4. Prevention and treatment                   
</t>
    </r>
    <r>
      <rPr>
        <b/>
        <sz val="15"/>
        <rFont val="Gill Sans MT"/>
        <family val="2"/>
      </rPr>
      <t>RAB and Others partners 
1.</t>
    </r>
    <r>
      <rPr>
        <sz val="15"/>
        <rFont val="Gill Sans MT"/>
        <family val="2"/>
      </rPr>
      <t>Distribution of cows</t>
    </r>
  </si>
  <si>
    <t>Number of extremely poor Households supported through Social Protection to achieve minimum required livelihoods</t>
  </si>
  <si>
    <t>Identification of beneficiaries</t>
  </si>
  <si>
    <t>8,090 extremely poor Households supported through Social Protection to achieve minimum required livelihoods</t>
  </si>
  <si>
    <r>
      <t xml:space="preserve">DISTRICT:
</t>
    </r>
    <r>
      <rPr>
        <sz val="15"/>
        <rFont val="Gill Sans MT"/>
        <family val="2"/>
      </rPr>
      <t>1. 726 children aged 6-14 from vulnerable HHs in  ubudehe cat1to enroll in schools
2. Support 4,781 vulnerable individuals in ubudehe cat1 to access technical/vocational skills
3. Support 5,00 vulnerable HHs in ubudehe cat1 with off/on grid energy 
4. Support 3136 beneficiaries  under HIMO program 
5. Provide training to 590 eligible vulnerable HHs on good agricultural practices
6. Support HHs in Ubudehe Cat.1 to access to clean water
7. Train 1,257 people from vulnerable Households on financial literacy and small business development 
8. Provide loans to people from HHs in category one through VUP/FS to support income generating activities 
9. Support 600 people from vulnerable Households with Basic support to start up small business
10. Support 1,403 HHs in ubudehe cat1 with access to agricultural seeds
11. Support 1,403 HHs in ubudehe cat1 with access to agricultural fertilizers
12.  Provide 2,000 small livestock distributed to eligible HHs in ubudehe cat1
13. Rehabilitate 280 kitchen constructed/rehabilitated for eligible HHs in ubudehe cat.1</t>
    </r>
  </si>
  <si>
    <t>Genocide survivors provided with adequate shelter</t>
  </si>
  <si>
    <t>Number of houses for Genocide Survivors constructed</t>
  </si>
  <si>
    <t>26 houses Leveling completed</t>
  </si>
  <si>
    <t>26 houses elevation completed</t>
  </si>
  <si>
    <t>26 houses fully constructed</t>
  </si>
  <si>
    <t xml:space="preserve">26 houses constructed for genocide survivors </t>
  </si>
  <si>
    <r>
      <rPr>
        <b/>
        <sz val="15"/>
        <rFont val="Gill Sans MT"/>
        <family val="2"/>
      </rPr>
      <t xml:space="preserve">DISTRICT:                                  </t>
    </r>
    <r>
      <rPr>
        <sz val="15"/>
        <rFont val="Gill Sans MT"/>
        <family val="2"/>
      </rPr>
      <t xml:space="preserve">                                    
1.Tender construction works                                                   
2.Monitoring execution activities</t>
    </r>
  </si>
  <si>
    <t xml:space="preserve">People with disability supported </t>
  </si>
  <si>
    <t xml:space="preserve">Number of projects initiated by Cooperatives for people with disability supported </t>
  </si>
  <si>
    <t>2 Cooperatives for people with disability supported in FY 2018-19</t>
  </si>
  <si>
    <t>Mobilization of the members of cooperatives to prepare income generating projects to be financed</t>
  </si>
  <si>
    <t xml:space="preserve">Selection of the projects to be financed </t>
  </si>
  <si>
    <t>4 Cooperatives/Groups for people with disability supported financially</t>
  </si>
  <si>
    <r>
      <t xml:space="preserve">District
</t>
    </r>
    <r>
      <rPr>
        <sz val="15"/>
        <rFont val="Gill Sans MT"/>
        <family val="2"/>
      </rPr>
      <t>1. Selection of the projects to be financed 
2. Transfer of funds to selected cooperatives/groups 
3. Follow up implementation of the projects</t>
    </r>
  </si>
  <si>
    <t>1M&amp;E session of Umugoroba w'Ababyeyi conducted</t>
  </si>
  <si>
    <t>GENDER AND FAMILY PROMOTION</t>
  </si>
  <si>
    <t>Outcome 22: Family cohesion strengthened</t>
  </si>
  <si>
    <t>Umugoroba w'Ababyeyi promoted</t>
  </si>
  <si>
    <t>Number of inspections done by districts on umugoroba w'Ababyeyi conducted (Quarterly basis)</t>
  </si>
  <si>
    <t>4 Monitoring &amp; Evaluation sessions of Umugoroba w'Ababyeyi conducted</t>
  </si>
  <si>
    <r>
      <rPr>
        <b/>
        <sz val="15"/>
        <rFont val="Gill Sans MT"/>
        <family val="2"/>
      </rPr>
      <t xml:space="preserve">DISTRICT:                                       </t>
    </r>
    <r>
      <rPr>
        <sz val="15"/>
        <rFont val="Gill Sans MT"/>
        <family val="2"/>
      </rPr>
      <t xml:space="preserve">       1.Monitoring of Umugoroba w'ababyeyi 2.Evaluation of Umugoroba w'ababyeyi</t>
    </r>
  </si>
  <si>
    <t>Former street Children reunified</t>
  </si>
  <si>
    <t>Percentage of former street children identified reunified with families</t>
  </si>
  <si>
    <t>DISTRICT: 1.Identification of street children 2.Reunify children with families 3.Monitoring of Reunified children</t>
  </si>
  <si>
    <t>Former delinquents from rehabilitation centers reintegrated</t>
  </si>
  <si>
    <t xml:space="preserve">Percentage of former delinquents from rehabilitation centers reintegrated into community </t>
  </si>
  <si>
    <t xml:space="preserve">100% of former delinquents from rehabilitation centers reintegrated into community </t>
  </si>
  <si>
    <t>DISTRICT: 1.Identification of children 2. reintegrate children with families 3.Monitoring of reintegrated children</t>
  </si>
  <si>
    <t xml:space="preserve">SECTOR: ENERGY </t>
  </si>
  <si>
    <t>Outcome 23: Increased household access to Electricity</t>
  </si>
  <si>
    <t xml:space="preserve">Households connected to electricity </t>
  </si>
  <si>
    <t>Number of new households on-grid connection</t>
  </si>
  <si>
    <t xml:space="preserve">23,342 households have access to on-grid electricity.    </t>
  </si>
  <si>
    <t>Mobilization of community</t>
  </si>
  <si>
    <t xml:space="preserve">3000 new HHs connected to on grid electricity                                                     </t>
  </si>
  <si>
    <r>
      <rPr>
        <b/>
        <sz val="15"/>
        <rFont val="Gill Sans MT"/>
        <family val="2"/>
      </rPr>
      <t xml:space="preserve">DISTRICT: </t>
    </r>
    <r>
      <rPr>
        <sz val="15"/>
        <rFont val="Gill Sans MT"/>
        <family val="2"/>
      </rPr>
      <t xml:space="preserve">                                                                    1.Mobilization of people on use of electricity
2.Monitoring the electrification works                                     
</t>
    </r>
    <r>
      <rPr>
        <b/>
        <sz val="15"/>
        <rFont val="Gill Sans MT"/>
        <family val="2"/>
      </rPr>
      <t>REG:</t>
    </r>
    <r>
      <rPr>
        <sz val="15"/>
        <rFont val="Gill Sans MT"/>
        <family val="2"/>
      </rPr>
      <t xml:space="preserve">                                                                            1.Electrification of House to on-grid connection
2.Monitoring the electrification works                                 
</t>
    </r>
    <r>
      <rPr>
        <b/>
        <sz val="15"/>
        <color indexed="8"/>
        <rFont val="Gill Sans MT"/>
        <family val="2"/>
      </rPr>
      <t/>
    </r>
  </si>
  <si>
    <t>Number of new households off-grid connections</t>
  </si>
  <si>
    <t xml:space="preserve">17,334 households have access to off-grid electricity   </t>
  </si>
  <si>
    <t>Mobilisation</t>
  </si>
  <si>
    <t>3,000 new HHs connected to off-grid electricity</t>
  </si>
  <si>
    <r>
      <rPr>
        <b/>
        <sz val="15"/>
        <rFont val="Gill Sans MT"/>
        <family val="2"/>
      </rPr>
      <t xml:space="preserve">DISTRICT: </t>
    </r>
    <r>
      <rPr>
        <sz val="15"/>
        <rFont val="Gill Sans MT"/>
        <family val="2"/>
      </rPr>
      <t xml:space="preserve">                                                                    1.Mobilization of people on use of electricity
2.Monitoring the electrification on off-grid works                                     
</t>
    </r>
    <r>
      <rPr>
        <b/>
        <sz val="15"/>
        <rFont val="Gill Sans MT"/>
        <family val="2"/>
      </rPr>
      <t>REG:</t>
    </r>
    <r>
      <rPr>
        <sz val="15"/>
        <rFont val="Gill Sans MT"/>
        <family val="2"/>
      </rPr>
      <t xml:space="preserve">                                                                            
1.Monitoring the electrification on off-grid works                                 
</t>
    </r>
    <r>
      <rPr>
        <b/>
        <sz val="15"/>
        <rFont val="Gill Sans MT"/>
        <family val="2"/>
      </rPr>
      <t xml:space="preserve">NGOs:  </t>
    </r>
    <r>
      <rPr>
        <sz val="15"/>
        <rFont val="Gill Sans MT"/>
        <family val="2"/>
      </rPr>
      <t xml:space="preserve">                                                                          1.Electrification of House to off-grid connection
</t>
    </r>
  </si>
  <si>
    <t xml:space="preserve">SECTOR: WATER AND SANITATION </t>
  </si>
  <si>
    <t>Outcome 24: Increased access to clean water</t>
  </si>
  <si>
    <t>Water infrastructure increased</t>
  </si>
  <si>
    <t>Poor Water pipeline condition</t>
  </si>
  <si>
    <t xml:space="preserve">Preparation of MoU </t>
  </si>
  <si>
    <t xml:space="preserve">30% for works of construction of Rwandabarasa water pipeline </t>
  </si>
  <si>
    <r>
      <rPr>
        <b/>
        <sz val="15"/>
        <rFont val="Gill Sans MT"/>
        <family val="2"/>
      </rPr>
      <t xml:space="preserve">DISTRICT:                                 </t>
    </r>
    <r>
      <rPr>
        <sz val="15"/>
        <rFont val="Gill Sans MT"/>
        <family val="2"/>
      </rPr>
      <t xml:space="preserve">       1.Payment of submitted invoices at District level 
2.Follow up of construction activities                                                                         </t>
    </r>
    <r>
      <rPr>
        <b/>
        <u/>
        <sz val="15"/>
        <rFont val="Gill Sans MT"/>
        <family val="2"/>
      </rPr>
      <t>MLFM Ltd</t>
    </r>
    <r>
      <rPr>
        <b/>
        <sz val="15"/>
        <rFont val="Gill Sans MT"/>
        <family val="2"/>
      </rPr>
      <t xml:space="preserve">:                                     </t>
    </r>
    <r>
      <rPr>
        <sz val="15"/>
        <rFont val="Gill Sans MT"/>
        <family val="2"/>
      </rPr>
      <t xml:space="preserve">1Tendering 
2. Execution of rehabilitation activities 
3. Speed up the project activities </t>
    </r>
  </si>
  <si>
    <t>40% for Construction of Minago water source</t>
  </si>
  <si>
    <r>
      <rPr>
        <b/>
        <sz val="15"/>
        <rFont val="Gill Sans MT"/>
        <family val="2"/>
      </rPr>
      <t xml:space="preserve">DISTRICT:                                 </t>
    </r>
    <r>
      <rPr>
        <sz val="15"/>
        <rFont val="Gill Sans MT"/>
        <family val="2"/>
      </rPr>
      <t xml:space="preserve">       1.Payment of submitted invoices at District level 
2.Follow up of construction activities                                                                         </t>
    </r>
    <r>
      <rPr>
        <b/>
        <u/>
        <sz val="15"/>
        <rFont val="Gill Sans MT"/>
        <family val="2"/>
      </rPr>
      <t>WORLD VISION</t>
    </r>
    <r>
      <rPr>
        <b/>
        <sz val="15"/>
        <rFont val="Gill Sans MT"/>
        <family val="2"/>
      </rPr>
      <t xml:space="preserve">:                                     </t>
    </r>
    <r>
      <rPr>
        <sz val="15"/>
        <rFont val="Gill Sans MT"/>
        <family val="2"/>
      </rPr>
      <t xml:space="preserve">1Tendering 
2. Execution of construction activities 
3. Speed up the project activities </t>
    </r>
  </si>
  <si>
    <t>Not planned in Q2</t>
  </si>
  <si>
    <t>Gihengeri water pipeline to Nyabikiri IDP Model Village extended</t>
  </si>
  <si>
    <t>70% of works for Extension of Gihengeri water pipeline to Nyabikiri IDP Model Village.</t>
  </si>
  <si>
    <t>Compliance to existing rural water tariff enforced</t>
  </si>
  <si>
    <t>Percentage of compliance to existing rural water tariffs</t>
  </si>
  <si>
    <t>Mobilization of water system managers</t>
  </si>
  <si>
    <t xml:space="preserve">District
1. Water Price and toll free number written on public taps
2.  Public awareness on existing rural water tariffs
3. Regular monitoring and reporting on tariff compliance
</t>
  </si>
  <si>
    <t>Public water taps operationalized and properly managed</t>
  </si>
  <si>
    <t>Number of public water taps operationalized</t>
  </si>
  <si>
    <t>District inventory report</t>
  </si>
  <si>
    <t>42 of public water taps operationalized</t>
  </si>
  <si>
    <r>
      <rPr>
        <b/>
        <sz val="15"/>
        <rFont val="Gill Sans MT"/>
        <family val="2"/>
      </rPr>
      <t>District</t>
    </r>
    <r>
      <rPr>
        <sz val="15"/>
        <rFont val="Gill Sans MT"/>
        <family val="2"/>
      </rPr>
      <t xml:space="preserve">
1. Rehabilitation of non-operational systems and taps
2. Monitor private operators contract compliance
3. Ensure tap managers availability
4. Monitor and ensure regular maintenance of water infrastructure
5. Awareness campaign to the public               
6. Recover arrears for the water bills
</t>
    </r>
  </si>
  <si>
    <t>SECTOR: URBANIZATION AND RURAL SETTLEMENT</t>
  </si>
  <si>
    <t xml:space="preserve">Outcome 25: Increased access to improved settlement </t>
  </si>
  <si>
    <t>Households (HHs) living in High Risk Zones (HRZs) relocated</t>
  </si>
  <si>
    <t>Number of HHs living  in High Risk  Zone relocated</t>
  </si>
  <si>
    <t>Beneficiaries identified</t>
  </si>
  <si>
    <t>Mobilization of community to relocated</t>
  </si>
  <si>
    <t xml:space="preserve">14 Households relocated from high risk zone </t>
  </si>
  <si>
    <t>DISTRICT: 
1.Identification of Community to relocated 
2.Follow of activities related to relocation activities</t>
  </si>
  <si>
    <t>HUMAN SECURITY ISSUES ADDRESSED</t>
  </si>
  <si>
    <t>Human Security Issues addressed</t>
  </si>
  <si>
    <t>Number of houses and their accessories (toilets and kitchens) constructed for eligible vulnerable HHs (including those in Ubudehe cat.1 )</t>
  </si>
  <si>
    <t xml:space="preserve">100  houses and their accessories (kitchen and toilet) constructed </t>
  </si>
  <si>
    <t xml:space="preserve">182  houses and their accessories (kitchen and toilet) constructed </t>
  </si>
  <si>
    <t xml:space="preserve">166  houses and their accessories (kitchen and toilet) constructed </t>
  </si>
  <si>
    <t>448 houses and their accessories (kitchen and toilet) constructed for eligible vulnerable HHs (including those in Ubudehe cat.1 )</t>
  </si>
  <si>
    <r>
      <rPr>
        <b/>
        <sz val="15"/>
        <rFont val="Gill Sans MT"/>
        <family val="2"/>
      </rPr>
      <t xml:space="preserve">DISTRICT:     
</t>
    </r>
    <r>
      <rPr>
        <sz val="15"/>
        <rFont val="Gill Sans MT"/>
        <family val="2"/>
      </rPr>
      <t xml:space="preserve">1.Identification  beneficiaries                       2.Organize community works/Umuganda  
3.Folow up of construction of works 
4.Provide roofing                                                                  </t>
    </r>
  </si>
  <si>
    <t>Number of poor houses for eligible vulnerable HHs rehabilitated</t>
  </si>
  <si>
    <t>972 poor houses rehabilitated</t>
  </si>
  <si>
    <t>Mobilization of community and partners</t>
  </si>
  <si>
    <t>2,129  poor houses for eligible vulnerable HHs rehabilitated</t>
  </si>
  <si>
    <t>Number of latrines constructed for eligible vulnerable HHs (including those in Ubudehe cat.1 )</t>
  </si>
  <si>
    <t>2 latrines constructed</t>
  </si>
  <si>
    <r>
      <rPr>
        <b/>
        <sz val="15"/>
        <rFont val="Gill Sans MT"/>
        <family val="2"/>
      </rPr>
      <t xml:space="preserve">DISTRICT:                 
</t>
    </r>
    <r>
      <rPr>
        <sz val="15"/>
        <rFont val="Gill Sans MT"/>
        <family val="2"/>
      </rPr>
      <t>1.Identification of  beneficiaries                                            
3. Follow up of  implementation</t>
    </r>
  </si>
  <si>
    <t>Number of poor latrines for eligible vulnerable HHs rehabilitated</t>
  </si>
  <si>
    <t>7, 853 poor latrines rehabilitated</t>
  </si>
  <si>
    <t>7,557 poor latrines for eligible vulnerable HHs rehabilitated</t>
  </si>
  <si>
    <r>
      <rPr>
        <b/>
        <sz val="15"/>
        <rFont val="Gill Sans MT"/>
        <family val="2"/>
      </rPr>
      <t xml:space="preserve">DISTRICT                                                 </t>
    </r>
    <r>
      <rPr>
        <sz val="15"/>
        <rFont val="Gill Sans MT"/>
        <family val="2"/>
      </rPr>
      <t>1.Mobilization of community 1.Identification of  beneficiaries                                            
3. Follow up of  implementation</t>
    </r>
    <r>
      <rPr>
        <b/>
        <sz val="15"/>
        <rFont val="Gill Sans MT"/>
        <family val="2"/>
      </rPr>
      <t xml:space="preserve">             PARTNERS:                 
</t>
    </r>
    <r>
      <rPr>
        <sz val="15"/>
        <rFont val="Gill Sans MT"/>
        <family val="2"/>
      </rPr>
      <t>1.Provide financial support                                          
3. Follow up of  implementation</t>
    </r>
  </si>
  <si>
    <t xml:space="preserve">Operationalization of Human Security Task Force </t>
  </si>
  <si>
    <t xml:space="preserve">Number Task Force meetings and inspections conducted </t>
  </si>
  <si>
    <t xml:space="preserve">2 Task Force meetings for HSI  and 1 inspection exercises  conducted.
</t>
  </si>
  <si>
    <t xml:space="preserve">2 Task Force meetings for HSI  and 1 inspection exercises conducted.
</t>
  </si>
  <si>
    <t xml:space="preserve">8 Task Force meetings for HSI  and 4 inspection exercises conducted.
</t>
  </si>
  <si>
    <r>
      <t xml:space="preserve">DISTRICT
</t>
    </r>
    <r>
      <rPr>
        <sz val="15"/>
        <rFont val="Gill Sans MT"/>
        <family val="2"/>
      </rPr>
      <t>1. Appointing members and operationalizing Human Security Taskforce at different levels (District, Sector and Cell levels)
2. Conduct meetings to monitor and report on implementation progress of human security issues identified:         
3.Conduct quarterly Inspections of HSI</t>
    </r>
  </si>
  <si>
    <t>TRANSFORMATIONAL GOVERNANCE PILLAR</t>
  </si>
  <si>
    <t>SECTOR: GOVERNANCE AND DECENTRALIZATION</t>
  </si>
  <si>
    <t>Outcome 26: Improved governance, service delivery and accountability in Local Government</t>
  </si>
  <si>
    <t>Citizens demands/complaints received and timely resolved by Local Government</t>
  </si>
  <si>
    <t>Proportion of Citizen demands/complaints received and timely resolved by Local Government</t>
  </si>
  <si>
    <t>100% of Citizens' cases received  and timely resolved by Local Government</t>
  </si>
  <si>
    <t xml:space="preserve">DISTRICT:                                                 1.Conduct outreach program,                                                     2. Reports elaborations                             
3. Monitor the execution/Implementation of cases resolved                                                      </t>
  </si>
  <si>
    <t>Quality service delivery institutionalized</t>
  </si>
  <si>
    <t>Percentage of Irembo services delivered by Local Government within the set timeframe</t>
  </si>
  <si>
    <t>Irembo Reports</t>
  </si>
  <si>
    <t xml:space="preserve">100% of Irembo services delivered by Local Government within the set timeframe </t>
  </si>
  <si>
    <r>
      <rPr>
        <b/>
        <sz val="15"/>
        <rFont val="Gill Sans MT"/>
        <family val="2"/>
      </rPr>
      <t xml:space="preserve">DISTRICT: </t>
    </r>
    <r>
      <rPr>
        <sz val="15"/>
        <rFont val="Gill Sans MT"/>
        <family val="2"/>
      </rPr>
      <t xml:space="preserve">        
1. Process and deliver requested services
2. Mobilize citizens on Irembo services</t>
    </r>
  </si>
  <si>
    <t>Mission allowances to LG Staff working at Sector and Cell level paid on time</t>
  </si>
  <si>
    <t xml:space="preserve">Percentage of payments (mission allowances) to LG Staff working at Sector and Cell level made on time (by the time of undertaking the missions) </t>
  </si>
  <si>
    <t>Assessment being conducted</t>
  </si>
  <si>
    <t>MINALOC Inspection reports</t>
  </si>
  <si>
    <t xml:space="preserve">100% of Payments of mission Allowances to LG Staff working at Sector and Cell level made on time
(by the time of undertaking the missions) </t>
  </si>
  <si>
    <r>
      <rPr>
        <b/>
        <sz val="15"/>
        <rFont val="Gill Sans MT"/>
        <family val="2"/>
      </rPr>
      <t>DISTRICT</t>
    </r>
    <r>
      <rPr>
        <sz val="15"/>
        <rFont val="Gill Sans MT"/>
        <family val="2"/>
      </rPr>
      <t xml:space="preserve">
1. Timely disburse to Administrative Sectors the required allowances for Local Government Staff working at Sector and Cell level
2. Timely payment of allowances  (by the time of undertaking the missions) 
3. Monitoring and reporting
</t>
    </r>
  </si>
  <si>
    <t>Citizens satisfied with Service Delivery and increased accountability at local level.</t>
  </si>
  <si>
    <t xml:space="preserve">Percentage of CRVS event (Birth, death, Marriage and Divorce)  recorded in CRVS Books and Web based application </t>
  </si>
  <si>
    <t>• Births: 90.7 % 
• Marriages: 97.4 %
• Divorce: 100%  •Deaths: 103% registered
Recorded in   civil registration books and CRVS web based application</t>
  </si>
  <si>
    <t xml:space="preserve">• Births: 90%
• Marriages: 100%
• Divorce:100%  •Deaths:100% </t>
  </si>
  <si>
    <t>• Births: 90%
• Marriages: 100%
• Divorce:100%  •Deaths:100% registered
Recorded in civil registration books and CRVS web based application up to end May</t>
  </si>
  <si>
    <t>• Births: 90%
• Marriages: 100%
• Divorce:100%  
•Deaths:100% registered
Recorded in civil registration books and CRVS web based application up to end May</t>
  </si>
  <si>
    <r>
      <rPr>
        <b/>
        <sz val="15"/>
        <rFont val="Gill Sans MT"/>
        <family val="2"/>
      </rPr>
      <t xml:space="preserve">DISTRICT:                                </t>
    </r>
    <r>
      <rPr>
        <sz val="15"/>
        <rFont val="Gill Sans MT"/>
        <family val="2"/>
      </rPr>
      <t xml:space="preserve">   1.Mobilization of population:        2.Recording CR events in CRVS Web application:                                                    3.Monitoring                                4.Quartery Compilation of CRVS web application reports</t>
    </r>
  </si>
  <si>
    <t>Kiziguro Genocide Memorial site constructed</t>
  </si>
  <si>
    <t>Memorial site in poor condition</t>
  </si>
  <si>
    <t>Tendering of Construction works</t>
  </si>
  <si>
    <r>
      <rPr>
        <b/>
        <sz val="15"/>
        <rFont val="Gill Sans MT"/>
        <family val="2"/>
      </rPr>
      <t xml:space="preserve">DISTRICT:    </t>
    </r>
    <r>
      <rPr>
        <sz val="15"/>
        <rFont val="Gill Sans MT"/>
        <family val="2"/>
      </rPr>
      <t xml:space="preserve">                      1.Tendering process                                                      
2. Monitoring construction works;</t>
    </r>
  </si>
  <si>
    <t>Outcome 27: National Values, Ethics and National Service Promoted</t>
  </si>
  <si>
    <t xml:space="preserve">Residential National Service strengthened </t>
  </si>
  <si>
    <t>Percentage of participants (A Level finalist students) trained in residential National Services (Urugerero ruciye ingando)</t>
  </si>
  <si>
    <t>NURC Administrative Report</t>
  </si>
  <si>
    <t xml:space="preserve">Trained 50% A Level finalists through Residential National Service </t>
  </si>
  <si>
    <t>50% of A Level finalists participated to Residential National services (Urugerero ruciye ingando) 4th intake and deployed</t>
  </si>
  <si>
    <r>
      <rPr>
        <b/>
        <sz val="15"/>
        <rFont val="Gill Sans MT"/>
        <family val="2"/>
      </rPr>
      <t>DISTRICT</t>
    </r>
    <r>
      <rPr>
        <sz val="15"/>
        <rFont val="Gill Sans MT"/>
        <family val="2"/>
      </rPr>
      <t xml:space="preserve">:                            
1. Identification of sites and list of participants
4. Train participants of Urugerero ruciye ingando 
5. Coordinate and monitor Urugerero activities 
</t>
    </r>
    <r>
      <rPr>
        <b/>
        <sz val="15"/>
        <rFont val="Gill Sans MT"/>
        <family val="2"/>
      </rPr>
      <t>NIC</t>
    </r>
    <r>
      <rPr>
        <sz val="15"/>
        <rFont val="Gill Sans MT"/>
        <family val="2"/>
      </rPr>
      <t xml:space="preserve">
1.Provide guidelines for residential national service</t>
    </r>
  </si>
  <si>
    <t>Itorero operationalized in all villages/schools/working institutions</t>
  </si>
  <si>
    <t>602 Itorero at Village</t>
  </si>
  <si>
    <t xml:space="preserve">Conduct Training </t>
  </si>
  <si>
    <t xml:space="preserve">Itorero operationalized in 602 villages </t>
  </si>
  <si>
    <t xml:space="preserve">DISTRICT:                            
1. Identification of participants 
2.Conduct training </t>
  </si>
  <si>
    <t>Outcome 28:  Enhanced transformational leadership within the Local Government</t>
  </si>
  <si>
    <t>Transformational villages (Imidugudu
Ntangarugero) identified and recognized</t>
  </si>
  <si>
    <t>Number of Transformational villages established (Imidugudu ntangarugero)</t>
  </si>
  <si>
    <t>1. Selection of 14 transformational villages 
2. Identification of activities to be done</t>
  </si>
  <si>
    <t>30% of the components to be in 14 transformational villages available</t>
  </si>
  <si>
    <t>60% of the components to be in 14 transformational villages available</t>
  </si>
  <si>
    <t>100% of the components to be in 14 transformational villages available</t>
  </si>
  <si>
    <t>14  Transformational villages identified and recognized</t>
  </si>
  <si>
    <t>1. Selection of 14 transformational villages 
2. Identification of activities to be done 
3. Quarterly  monitoring of the implementation process 
4. Annual evaluation</t>
  </si>
  <si>
    <t>SECTOR: JUSTICE RECONCILIATION LAW AND ORDER</t>
  </si>
  <si>
    <t>Outcome 29: Improved access to quality Justice</t>
  </si>
  <si>
    <t>Justice delivery at local level reinforced</t>
  </si>
  <si>
    <t xml:space="preserve">Percentage of  cases executable cases received (before 30th May 2020) and executed </t>
  </si>
  <si>
    <t>94% Judicial courts executed.</t>
  </si>
  <si>
    <t xml:space="preserve">100% of executable decided cases up to March 2020 are received and executed  </t>
  </si>
  <si>
    <t xml:space="preserve">100% of executable decided cases received before 30th March 2020 are executed  </t>
  </si>
  <si>
    <r>
      <rPr>
        <b/>
        <sz val="15"/>
        <rFont val="Gill Sans MT"/>
        <family val="2"/>
      </rPr>
      <t xml:space="preserve">DISTRICT:                                  </t>
    </r>
    <r>
      <rPr>
        <sz val="15"/>
        <rFont val="Gill Sans MT"/>
        <family val="2"/>
      </rPr>
      <t xml:space="preserve">                       1.Follow up of resolved cases        
2. Execute the cases        </t>
    </r>
  </si>
  <si>
    <t xml:space="preserve">Percentage of cases received by mediation committees " Abunzi" up to end May 2020 will be solved </t>
  </si>
  <si>
    <t>94.2% cases received and settled by mediation committees(Abunzi)</t>
  </si>
  <si>
    <t xml:space="preserve">70% </t>
  </si>
  <si>
    <t xml:space="preserve">80% </t>
  </si>
  <si>
    <t xml:space="preserve">90% </t>
  </si>
  <si>
    <t xml:space="preserve">97% </t>
  </si>
  <si>
    <t xml:space="preserve">97% of cases received by mediation committees " Abunzi" up to end May 2020 will be solved </t>
  </si>
  <si>
    <r>
      <rPr>
        <b/>
        <sz val="15"/>
        <rFont val="Gill Sans MT"/>
        <family val="2"/>
      </rPr>
      <t xml:space="preserve">DISTRICT:                                  </t>
    </r>
    <r>
      <rPr>
        <sz val="15"/>
        <rFont val="Gill Sans MT"/>
        <family val="2"/>
      </rPr>
      <t xml:space="preserve">                       1.Training of mediator             
2.Sectors and cells monitor whether the received cases have been resolved 
3.Montly and Quarterly reporting of received and  resolved cases </t>
    </r>
  </si>
  <si>
    <t>Ndi Umunyarwanda events conducted</t>
  </si>
  <si>
    <t>Number of Ndi Umunyarwanda interaction sessions organized and held at sector, cell and village level</t>
  </si>
  <si>
    <t>Ndi Umunyarwanda organized once at Sector and District level</t>
  </si>
  <si>
    <t>Ndi Umunyarwanda organized once at District and Sector</t>
  </si>
  <si>
    <t xml:space="preserve">Ndi Umunyarwanda organized once at Cell </t>
  </si>
  <si>
    <t xml:space="preserve">Ndi Umunyarwanda organized once at Village </t>
  </si>
  <si>
    <t>Ndi Umunyarwanda organized once from District  to Village level</t>
  </si>
  <si>
    <r>
      <rPr>
        <b/>
        <sz val="15"/>
        <rFont val="Gill Sans MT"/>
        <family val="2"/>
      </rPr>
      <t xml:space="preserve">DISTRICT:                                 </t>
    </r>
    <r>
      <rPr>
        <sz val="15"/>
        <rFont val="Gill Sans MT"/>
        <family val="2"/>
      </rPr>
      <t xml:space="preserve">                        1.Organize meeting for Ndi Umunyarwanda</t>
    </r>
  </si>
  <si>
    <t>Implimentation of projects is on going</t>
  </si>
  <si>
    <t>SECTOR: PUBLIC FINANCE MANAGEMENT</t>
  </si>
  <si>
    <t>Outcome 30: Performance of development projects fast-tracked through improved projects management and coordination</t>
  </si>
  <si>
    <t>Improved project implementation</t>
  </si>
  <si>
    <t>Percentage of well performing projects in 2019-2020.</t>
  </si>
  <si>
    <t>100% well performing projects in 2019-2020.</t>
  </si>
  <si>
    <r>
      <t xml:space="preserve">District
1. </t>
    </r>
    <r>
      <rPr>
        <sz val="15"/>
        <rFont val="Gill Sans MT"/>
        <family val="2"/>
      </rPr>
      <t>Monitor project implementation and fast track their implementation</t>
    </r>
  </si>
  <si>
    <t>Outcome 31: Increased district own revenues generation capacity from 1,014,448,756 Frw to 1,148,872,296 Frw</t>
  </si>
  <si>
    <t>District Own revenues increased</t>
  </si>
  <si>
    <t>Amount of own revenues generated (Frw)</t>
  </si>
  <si>
    <t>1,014,448,756 Frw  of revenue collected</t>
  </si>
  <si>
    <t>234,168,211 of revenue collected</t>
  </si>
  <si>
    <t>341,610,767 of revenue collected</t>
  </si>
  <si>
    <t>342,916,714 of revenue collected</t>
  </si>
  <si>
    <t>230,176,604 of revenue collected</t>
  </si>
  <si>
    <t>1,148,872,296 Frw of revenue collected</t>
  </si>
  <si>
    <r>
      <rPr>
        <b/>
        <sz val="15"/>
        <rFont val="Gill Sans MT"/>
        <family val="2"/>
      </rPr>
      <t xml:space="preserve">DISTRICT:                                 </t>
    </r>
    <r>
      <rPr>
        <sz val="15"/>
        <rFont val="Gill Sans MT"/>
        <family val="2"/>
      </rPr>
      <t xml:space="preserve">            
1.Monitor revenue collection in collaboration with Outsourced Companies' Staff.      
2.Conduct awareness campaigns to taxpayers                                                                 </t>
    </r>
    <r>
      <rPr>
        <b/>
        <sz val="15"/>
        <rFont val="Gill Sans MT"/>
        <family val="2"/>
      </rPr>
      <t xml:space="preserve">RRA:      </t>
    </r>
    <r>
      <rPr>
        <sz val="15"/>
        <rFont val="Gill Sans MT"/>
        <family val="2"/>
      </rPr>
      <t xml:space="preserve">                                                
1.Collect Decentralized Taxes and Fees.                                     
2.Update list of taxpayers</t>
    </r>
  </si>
  <si>
    <t>Recovery of non performing loans from LG staff is at 89%</t>
  </si>
  <si>
    <t>Outcome 32: Increased transparency and accountability of Public funds in Local Government</t>
  </si>
  <si>
    <t>Government funds for executable cases recovered</t>
  </si>
  <si>
    <t>Percentage of Government funds recovered on executable cases</t>
  </si>
  <si>
    <t>1,000,000 Rwf recovered in FY 2018-19</t>
  </si>
  <si>
    <t xml:space="preserve">Identification of unrecovered government funds, Procurement process of Professional Court Bailiff </t>
  </si>
  <si>
    <t>100% of Government funds recovered on executable cases</t>
  </si>
  <si>
    <r>
      <rPr>
        <b/>
        <sz val="15"/>
        <rFont val="Gill Sans MT"/>
        <family val="2"/>
      </rPr>
      <t>DISTRICT :  
1.</t>
    </r>
    <r>
      <rPr>
        <sz val="15"/>
        <rFont val="Gill Sans MT"/>
        <family val="2"/>
      </rPr>
      <t xml:space="preserve"> Identification of all government funds not yet paid                                            
2. Recovery of funds </t>
    </r>
  </si>
  <si>
    <t>SACCOs' Non Performing Loans provided to LG Staff recovered</t>
  </si>
  <si>
    <t>Percentage of SACCOs' Non Performing Loans recovered from LG staff</t>
  </si>
  <si>
    <t>100% of  SACCOs' Non Performing Loans recovered from LG staff</t>
  </si>
  <si>
    <t>1.Mobilize Population;3. Organize recovery week,</t>
  </si>
  <si>
    <t xml:space="preserve"> 56/115=48.6% NBAs assessed using peer review and peer learning approach</t>
  </si>
  <si>
    <t xml:space="preserve">Public accountability enhanced and PFM strengthened </t>
  </si>
  <si>
    <t>Percentage of Auditor general's recommendations implemented.</t>
  </si>
  <si>
    <t xml:space="preserve"> Auditor General report recommendations are implemented at 54% (2016-2017)</t>
  </si>
  <si>
    <t>Auditor general recommendations (2017-2018) implemented at 80%</t>
  </si>
  <si>
    <r>
      <rPr>
        <b/>
        <sz val="15"/>
        <rFont val="Gill Sans MT"/>
        <family val="2"/>
      </rPr>
      <t xml:space="preserve">DISTRICT:                                   </t>
    </r>
    <r>
      <rPr>
        <sz val="15"/>
        <rFont val="Gill Sans MT"/>
        <family val="2"/>
      </rPr>
      <t xml:space="preserve">                         1.To follow up the implementation of  AOG recommendations            </t>
    </r>
  </si>
  <si>
    <t>Number of NBAs audited  by District Internal Auditors.</t>
  </si>
  <si>
    <t>20 NBA were audited</t>
  </si>
  <si>
    <t>Conduct audit at 3 schools, 2HC,One sector  and follow up of implementation</t>
  </si>
  <si>
    <t>Conduct audit at  2HC, 3 schools and follow up of implementation</t>
  </si>
  <si>
    <t xml:space="preserve">Conduct audit at  4 schools, One Sectors, follow up of implementation </t>
  </si>
  <si>
    <t xml:space="preserve">Conduct audit at 3  schools, One HC and follow up of implementation </t>
  </si>
  <si>
    <t>Conducted  Audit in 20 public institutions (NBAs)  (5 Centers,  13  schools, 2 sectors)</t>
  </si>
  <si>
    <r>
      <rPr>
        <b/>
        <sz val="15"/>
        <rFont val="Gill Sans MT"/>
        <family val="2"/>
      </rPr>
      <t xml:space="preserve">DISTRICT:                                  </t>
    </r>
    <r>
      <rPr>
        <sz val="15"/>
        <rFont val="Gill Sans MT"/>
        <family val="2"/>
      </rPr>
      <t xml:space="preserve">                  1. Conduct Audit of NBAs 
</t>
    </r>
  </si>
  <si>
    <t>Identification of 29  District local institutions to be connected to Internet done</t>
  </si>
  <si>
    <t>NBAs assessed using peer review and peer learning approach</t>
  </si>
  <si>
    <t>Percentage of District  NBAs assessed using peer review and peer learning approach</t>
  </si>
  <si>
    <t xml:space="preserve">1. Identification of NBAs to be assessed
2. Conduct joint assessment of NBAs 
3. Monitoring of implementation of peer review-peer learning recommendations
</t>
  </si>
  <si>
    <t>Outcome 33: Increased internet connectivity to productive use areas</t>
  </si>
  <si>
    <t>Internet connection rolled out to Local Government institutions</t>
  </si>
  <si>
    <t>Number of local  administrative institutions (offices, schools, Health facilities, SACCOs) connected to Internet</t>
  </si>
  <si>
    <t>Procurement process</t>
  </si>
  <si>
    <t>29  District local institutions connected to Internet</t>
  </si>
  <si>
    <r>
      <rPr>
        <b/>
        <sz val="15"/>
        <rFont val="Gill Sans MT"/>
        <family val="2"/>
      </rPr>
      <t>MINICT</t>
    </r>
    <r>
      <rPr>
        <sz val="15"/>
        <rFont val="Gill Sans MT"/>
        <family val="2"/>
      </rPr>
      <t xml:space="preserve">
1. Procurement process
2. Connecting of institutions to Internet
</t>
    </r>
    <r>
      <rPr>
        <b/>
        <sz val="15"/>
        <rFont val="Gill Sans MT"/>
        <family val="2"/>
      </rPr>
      <t>DISTRICT</t>
    </r>
    <r>
      <rPr>
        <sz val="15"/>
        <rFont val="Gill Sans MT"/>
        <family val="2"/>
      </rPr>
      <t xml:space="preserve">
1. Facilitation in the process
2. Follow up installation works of internet in selected</t>
    </r>
  </si>
  <si>
    <t>441,384,879/575,778,978 Frw =77% of revenue collected</t>
  </si>
  <si>
    <t>New system of payment</t>
  </si>
  <si>
    <t>Revision of study done and expropriation started</t>
  </si>
  <si>
    <t>Road teracing on 44.5Km, Adjustement of roads platform of 37.6Km and creation water channel on 15Km done</t>
  </si>
  <si>
    <t>Terracing of access lots ongoing, site installation is at 71%</t>
  </si>
  <si>
    <t>Contract signed, Revision of project is ongoing</t>
  </si>
  <si>
    <t>The works to be started on 15th Jan 2020</t>
  </si>
  <si>
    <t>Capturing of all water sources completed. Reinforcement of firtration chambers ongoing</t>
  </si>
  <si>
    <t>Tendering of works ongoing</t>
  </si>
  <si>
    <t>Tendering of works completed</t>
  </si>
  <si>
    <t>All 265/265 rural water tariffs written</t>
  </si>
  <si>
    <t xml:space="preserve">4 Households relocated from high risk zone, 2 houses are on terracing level </t>
  </si>
  <si>
    <t xml:space="preserve">1431 new HHs connected to on grid electricity   </t>
  </si>
  <si>
    <t>863 new HHs connected to off-grid electricity</t>
  </si>
  <si>
    <t>Construction of 6 drying facilities started, terracing of 36 drying facilities started</t>
  </si>
  <si>
    <t>1 storage facility completed and 1 storage facility is  at elevation stage</t>
  </si>
  <si>
    <t>Identification of unrecovered government funds, Procurement process of Professional Court Bailiff and 2,159,000/33,218,724 fr recovered</t>
  </si>
  <si>
    <t>Ndi Umunyarwanda organized once at District , Sector  and Cell level done</t>
  </si>
  <si>
    <t xml:space="preserve">47/96=49% Payments of mission Allowances to LG Staff working at Sector and Cell level made on time
</t>
  </si>
  <si>
    <t>2 latrines for eligible vulnerable HHs (including those in Ubudehe cat.1) constructed</t>
  </si>
  <si>
    <t xml:space="preserve">26 children identified,15 were  reunified with families,11 were taken to Gitagata Centre for rehabilitation </t>
  </si>
  <si>
    <t>14/28=50% people reintegrated in Community</t>
  </si>
  <si>
    <t>The TVET National examinations, 2019 is ongoing.</t>
  </si>
  <si>
    <t>Capitation grant for Q1 and Two  paid</t>
  </si>
  <si>
    <t>18/60 schools have  well equiped girl's room</t>
  </si>
  <si>
    <t>Handover of Gatsibo TVET Hostel and Playing Groung  done and Tendering process ongoing</t>
  </si>
  <si>
    <t>Tendering  of new primary school in Kiziguro completed  and construction of Kabusunzu primary school finished</t>
  </si>
  <si>
    <t>14,932/15,168 of Irembo services delivered by Local Government</t>
  </si>
  <si>
    <t>The connection to be done in this quarter</t>
  </si>
  <si>
    <t xml:space="preserve">BQ: 508/12,766 
LSD: 0/25,000
FMD: 7046/35,000,  
RVF: 13,495/13,500  
Brucellosis: 0/500
Rabies: 26/154
</t>
  </si>
  <si>
    <t>164.05/130 ha  of vegetables planted= 126.2%</t>
  </si>
  <si>
    <t>758/500 cows distributed in Girinka program</t>
  </si>
  <si>
    <t>UREA 357,589/343,393 Kg=104.1%
DAP: 368972/686,786Kg=53.7%
NPK: 366.980/151,445Kg=242.3% available to Agro dealers</t>
  </si>
  <si>
    <t xml:space="preserve">4810/3,400new productive jobs created </t>
  </si>
  <si>
    <t xml:space="preserve">30/40 TVET  graduates supported </t>
  </si>
  <si>
    <t>263/250 MSMES coached supported to access finance</t>
  </si>
  <si>
    <t>7690/5000 Subscribers in Ejo Heza</t>
  </si>
  <si>
    <t>59,852,854/80,000,000 Rwf saved</t>
  </si>
  <si>
    <t>2986/8154 women attending  4 Standard Ante natal care visits</t>
  </si>
  <si>
    <t>81,821/131,011 of  families use different methods of Family Planning.</t>
  </si>
  <si>
    <t>1)29,159/312,988=9% were screened for Hepatitis B&amp;C.Vaccinated, 2.Vaccinated :3719        3.HBV+%:2%                    4.HCV+%:1.8%</t>
  </si>
  <si>
    <t>4,000,065/475,755=84.09% people covered by CBHI</t>
  </si>
  <si>
    <t>Tender process ongoing and waiting for contract signing</t>
  </si>
  <si>
    <r>
      <rPr>
        <b/>
        <sz val="12"/>
        <rFont val="Gill Sans MT"/>
        <family val="2"/>
      </rPr>
      <t>MoH/CHWs</t>
    </r>
    <r>
      <rPr>
        <sz val="12"/>
        <rFont val="Gill Sans MT"/>
        <family val="2"/>
      </rPr>
      <t xml:space="preserve">
1. Avail equipments 
2. Screening of children
</t>
    </r>
    <r>
      <rPr>
        <b/>
        <sz val="12"/>
        <rFont val="Gill Sans MT"/>
        <family val="2"/>
      </rPr>
      <t xml:space="preserve">District
</t>
    </r>
    <r>
      <rPr>
        <sz val="12"/>
        <rFont val="Gill Sans MT"/>
        <family val="2"/>
      </rPr>
      <t xml:space="preserve">1. Mobilize parents 
2.follow up with health centers to ensure growth monitoring is done
</t>
    </r>
  </si>
  <si>
    <t>55,568/69,460=80.6% under five years children old were screened for acute malnutrition using MUAC</t>
  </si>
  <si>
    <t>188/17,509 of children under 2 years were screened for stunting in october 2019  and 128 children new cases found. The Proportion of stunting  is 1.07%</t>
  </si>
  <si>
    <t>373/504= 74% of Children who were in Red and Yellow colors (indicating risk levels of Child acute malnutrition as per MUAC screening) graduated to Green color</t>
  </si>
  <si>
    <t>Construction of 6/8 ECDs is on going =55.6%</t>
  </si>
  <si>
    <t>MoU is waiting for the validation</t>
  </si>
  <si>
    <t>1. Mobilise households to plant at least 3 fruit trees per each household
2. Facilitate households to access fruits trees</t>
  </si>
  <si>
    <t>Construction works of 42 classrooms is at 98% ,48 toilets is at 97%, Others are in Tender process</t>
  </si>
  <si>
    <t>1086 supplied</t>
  </si>
  <si>
    <t>3706/2,903 =127.6% HH beneficiaries supported with VUP/Direct support</t>
  </si>
  <si>
    <t>2035/2,306=88.25% ePW beneficiaries, 4726/8043=58.76% cPW</t>
  </si>
  <si>
    <t>12 projects not yet started because of lack of funds from DFID</t>
  </si>
  <si>
    <t>DS paid at 74/98=75.5%, ePW paid at 29/51=57% ,cPW at 41/52=78.8%</t>
  </si>
  <si>
    <t>26 houses are at elevation stage</t>
  </si>
  <si>
    <t>50% of Auditor general's recommendations implemented.</t>
  </si>
  <si>
    <t>11/11 NBAs Audited</t>
  </si>
  <si>
    <t>690/740 =93.2% of Citizens' cases received  and timely resolved by Local Government</t>
  </si>
  <si>
    <t>List of participants identified and participants of Urugerero ruciye ingando trained</t>
  </si>
  <si>
    <t>227 Houses completed,136 roofed,30 at roofing,18 at elevation stage and 27 not yet started</t>
  </si>
  <si>
    <t>149/192=77.6% of  cases executable cases executed</t>
  </si>
  <si>
    <t>918/941= 97.0% of cases received by mediation committees " resolved</t>
  </si>
  <si>
    <t>7242/7684=94.2% Births attended by skilled health professionals</t>
  </si>
  <si>
    <t>95% Births attended by skilled health professionals</t>
  </si>
  <si>
    <t>98%  in Primary,  secondary and TVET( level 1 to 5)</t>
  </si>
  <si>
    <t xml:space="preserve">Primary: 1273/107,621=1.18%
Lower Sec. 305/20,366=1.49%
Upper Sec 47/8807=0.5%
</t>
  </si>
  <si>
    <t>3 Task Force meetings for HSI at the District level done and 3 inspection exercises  conducted.</t>
  </si>
  <si>
    <t>Review of RAP and design documents by supervisor completed, remain the approval of World Bank</t>
  </si>
  <si>
    <t>254/700=36.28% poor latrines for eligible vulnerable HHs rehabilitated</t>
  </si>
  <si>
    <t>Mobilization of community and partners done ,29 houses rehabilitated</t>
  </si>
  <si>
    <t xml:space="preserve">20.75/42 ha of progressive terraces constructed </t>
  </si>
  <si>
    <t xml:space="preserve">• Births: 92.2 % out of a target of 90% which gives 102.2%
• Marriages:98.8 %
• Divorce: 100%  •Deaths: 100%  </t>
  </si>
  <si>
    <t xml:space="preserve">1181/1,160 cows  inseminated </t>
  </si>
  <si>
    <t>536/472 new born calves registered</t>
  </si>
  <si>
    <t xml:space="preserve">8,839,394/6,600,000 liters of milk produced </t>
  </si>
  <si>
    <t>Mobilisation of households done and 518/602 = 86.04 ECDs are Functional</t>
  </si>
  <si>
    <t>822/336 projects financed</t>
  </si>
  <si>
    <t>Mobilisation done and 2/4 Projects selected</t>
  </si>
  <si>
    <t>69 % of the components to be in 14 transformational villages are available.</t>
  </si>
  <si>
    <t>Prepared by</t>
  </si>
  <si>
    <t>MUGIRANEZA DAVID</t>
  </si>
  <si>
    <t>Director of Planning Unit</t>
  </si>
  <si>
    <t xml:space="preserve">Approved by </t>
  </si>
  <si>
    <t>GASANA Richard</t>
  </si>
  <si>
    <t>Mayor of Gatsibo District</t>
  </si>
  <si>
    <r>
      <rPr>
        <b/>
        <sz val="15"/>
        <rFont val="Gill Sans MT"/>
        <family val="2"/>
      </rPr>
      <t xml:space="preserve"> </t>
    </r>
    <r>
      <rPr>
        <sz val="15"/>
        <rFont val="Gill Sans MT"/>
        <family val="2"/>
      </rPr>
      <t>Use of organic fertilizers increased</t>
    </r>
  </si>
  <si>
    <r>
      <rPr>
        <b/>
        <sz val="15"/>
        <rFont val="Gill Sans MT"/>
        <family val="2"/>
      </rPr>
      <t>DISTRICT</t>
    </r>
    <r>
      <rPr>
        <sz val="15"/>
        <rFont val="Gill Sans MT"/>
        <family val="2"/>
      </rPr>
      <t xml:space="preserve">
1.Mobilise citizens to construct a compost pit at each Household
2. Provide technical expertise to householders
3. Monitor construction  of compost pits by Households
</t>
    </r>
  </si>
  <si>
    <t>2194/106,114=2.06% were screened for Non communicable diseases in Health facility</t>
  </si>
  <si>
    <r>
      <t xml:space="preserve">1.  Identification of 726 children aged 6-14 from vulnerable HHs in  ubudehe cat1 enroll in schools.
2.  4,781 vulnerable individuals in ubudehe cat1  Supported to access technical/vocational skills=0%
3. 110 /500 vulnerable HHs in ubudehe cat1  Supported   with off/on grid energy =22%
4. 2612/3136 beneficiaries Supported under HIMO program =83.29%
5. 590/590 eligible vulnerable HHs trained on good agricultural practices=100%
6.  Identification HHs in Ubudehe Cat.1  to be Supported  to access to clean water=0%
7.  90/1,257 people from vulnerable Households Trained  on financial literacy and small business development =8%
8.  90/600 people from HHs in category one Provided loans  through VUP/FS to support income generating activities=15%
9.  90/600 people from vulnerable House Supported   with Basic support to start up small business=15%
10.1403/1,403 HHs in ubudehe cat1  Supported with access to agricultural seeds=100%
11.1403/1,403 HHs in ubudehe cat1  Supported  with access to agricultural fertilizers=100%
12.  </t>
    </r>
    <r>
      <rPr>
        <b/>
        <sz val="12"/>
        <rFont val="Gill Sans MT"/>
        <family val="2"/>
      </rPr>
      <t xml:space="preserve"> 288</t>
    </r>
    <r>
      <rPr>
        <sz val="12"/>
        <rFont val="Gill Sans MT"/>
        <family val="2"/>
      </rPr>
      <t>/2,000 small livestock distributed to eligible HHs in ubudehe cat1=14%
13.  0/280 kitchen constructed/rehabilitated for eligible HHs in ubudehe cat.1=0%</t>
    </r>
  </si>
  <si>
    <t xml:space="preserve">3,436/2547 Ha of agroforestry planted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</si>
</sst>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_(* #,##0.0_);_(* \(#,##0.0\);_(* &quot;-&quot;??_);_(@_)"/>
  </numFmts>
  <fonts count="22">
    <font>
      <sz val="11"/>
      <color theme="1"/>
      <name val="Calibri"/>
      <family val="2"/>
      <scheme val="minor"/>
    </font>
    <font>
      <sz val="11"/>
      <color theme="1"/>
      <name val="Calibri"/>
      <family val="2"/>
      <scheme val="minor"/>
    </font>
    <font>
      <b/>
      <sz val="24"/>
      <name val="Gill Sans MT"/>
      <family val="2"/>
    </font>
    <font>
      <b/>
      <sz val="12"/>
      <name val="Gill Sans MT"/>
      <family val="2"/>
    </font>
    <font>
      <sz val="12"/>
      <name val="Gill Sans MT"/>
      <family val="2"/>
    </font>
    <font>
      <sz val="15"/>
      <name val="Gill Sans MT"/>
      <family val="2"/>
    </font>
    <font>
      <b/>
      <sz val="15"/>
      <name val="Gill Sans MT"/>
      <family val="2"/>
    </font>
    <font>
      <sz val="11"/>
      <color indexed="8"/>
      <name val="Calibri"/>
      <family val="2"/>
    </font>
    <font>
      <b/>
      <u/>
      <sz val="15"/>
      <name val="Gill Sans MT"/>
      <family val="2"/>
    </font>
    <font>
      <b/>
      <sz val="14"/>
      <name val="Times New Roman"/>
      <family val="1"/>
    </font>
    <font>
      <b/>
      <sz val="14"/>
      <name val="Gill Sans MT"/>
      <family val="2"/>
    </font>
    <font>
      <sz val="14"/>
      <color theme="1"/>
      <name val="Calibri"/>
      <family val="2"/>
      <scheme val="minor"/>
    </font>
    <font>
      <sz val="14"/>
      <name val="Calibri"/>
      <family val="2"/>
      <scheme val="minor"/>
    </font>
    <font>
      <sz val="16"/>
      <name val="Gill Sans MT"/>
      <family val="2"/>
    </font>
    <font>
      <b/>
      <u/>
      <sz val="12"/>
      <color indexed="8"/>
      <name val="New Century Schoolbook"/>
    </font>
    <font>
      <sz val="15"/>
      <color theme="1"/>
      <name val="Gill Sans MT"/>
      <family val="2"/>
    </font>
    <font>
      <b/>
      <sz val="15"/>
      <color indexed="40"/>
      <name val="Gill Sans MT"/>
      <family val="2"/>
    </font>
    <font>
      <sz val="10"/>
      <name val="Arial"/>
      <family val="2"/>
    </font>
    <font>
      <b/>
      <sz val="15"/>
      <color indexed="8"/>
      <name val="Gill Sans MT"/>
      <family val="2"/>
    </font>
    <font>
      <sz val="15"/>
      <color rgb="FF0070C0"/>
      <name val="Gill Sans MT"/>
      <family val="2"/>
    </font>
    <font>
      <sz val="14"/>
      <name val="Gill Sans MT"/>
      <family val="2"/>
    </font>
    <font>
      <sz val="12"/>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0"/>
        <bgColor indexed="26"/>
      </patternFill>
    </fill>
    <fill>
      <patternFill patternType="solid">
        <fgColor rgb="FF00B050"/>
        <bgColor indexed="26"/>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0" fontId="1" fillId="0" borderId="0"/>
    <xf numFmtId="0" fontId="17" fillId="0" borderId="0"/>
    <xf numFmtId="0" fontId="1" fillId="0" borderId="0"/>
  </cellStyleXfs>
  <cellXfs count="278">
    <xf numFmtId="0" fontId="0" fillId="0" borderId="0" xfId="0"/>
    <xf numFmtId="0" fontId="3" fillId="3" borderId="1" xfId="0" applyFont="1" applyFill="1" applyBorder="1" applyAlignment="1">
      <alignment horizontal="left" vertical="top" wrapText="1"/>
    </xf>
    <xf numFmtId="0" fontId="5" fillId="0" borderId="1" xfId="3" applyNumberFormat="1" applyFont="1" applyFill="1" applyBorder="1" applyAlignment="1">
      <alignment horizontal="left" vertical="top" wrapText="1"/>
    </xf>
    <xf numFmtId="165" fontId="5" fillId="7" borderId="1" xfId="1" applyNumberFormat="1" applyFont="1" applyFill="1" applyBorder="1" applyAlignment="1">
      <alignment horizontal="left" vertical="top" wrapText="1"/>
    </xf>
    <xf numFmtId="0" fontId="5" fillId="7" borderId="1" xfId="0" applyNumberFormat="1" applyFont="1" applyFill="1" applyBorder="1" applyAlignment="1">
      <alignment horizontal="left" vertical="top" wrapText="1"/>
    </xf>
    <xf numFmtId="1" fontId="5" fillId="7" borderId="1" xfId="2" applyNumberFormat="1" applyFont="1" applyFill="1" applyBorder="1" applyAlignment="1">
      <alignment horizontal="left" vertical="top" wrapText="1"/>
    </xf>
    <xf numFmtId="0" fontId="5" fillId="0" borderId="1" xfId="4" applyFont="1" applyFill="1" applyBorder="1" applyAlignment="1">
      <alignment horizontal="left" vertical="top" wrapText="1"/>
    </xf>
    <xf numFmtId="165" fontId="6" fillId="8" borderId="1" xfId="1" applyNumberFormat="1" applyFont="1" applyFill="1" applyBorder="1" applyAlignment="1">
      <alignment horizontal="left" vertical="top" wrapText="1"/>
    </xf>
    <xf numFmtId="165" fontId="5" fillId="7" borderId="1" xfId="1" quotePrefix="1" applyNumberFormat="1" applyFont="1" applyFill="1" applyBorder="1" applyAlignment="1">
      <alignment horizontal="left" vertical="top" wrapText="1"/>
    </xf>
    <xf numFmtId="0" fontId="5" fillId="7" borderId="1" xfId="0" applyFont="1" applyFill="1" applyBorder="1" applyAlignment="1">
      <alignment horizontal="left" vertical="top"/>
    </xf>
    <xf numFmtId="0" fontId="4" fillId="0" borderId="1" xfId="0" applyFont="1" applyFill="1" applyBorder="1" applyAlignment="1">
      <alignment horizontal="left" vertical="top"/>
    </xf>
    <xf numFmtId="3" fontId="5" fillId="7" borderId="1" xfId="0" applyNumberFormat="1" applyFont="1" applyFill="1" applyBorder="1" applyAlignment="1">
      <alignment horizontal="left" vertical="top" wrapText="1"/>
    </xf>
    <xf numFmtId="0" fontId="5" fillId="0" borderId="0" xfId="0" applyFont="1" applyFill="1" applyBorder="1" applyAlignment="1">
      <alignment horizontal="left" vertical="top"/>
    </xf>
    <xf numFmtId="0" fontId="4" fillId="7" borderId="1" xfId="0" applyFont="1" applyFill="1" applyBorder="1" applyAlignment="1">
      <alignment horizontal="left" vertical="top"/>
    </xf>
    <xf numFmtId="0" fontId="5" fillId="7" borderId="0" xfId="0" applyFont="1" applyFill="1" applyBorder="1" applyAlignment="1">
      <alignment horizontal="left" vertical="top"/>
    </xf>
    <xf numFmtId="165" fontId="5" fillId="7" borderId="1" xfId="1" quotePrefix="1" applyNumberFormat="1" applyFont="1" applyFill="1" applyBorder="1" applyAlignment="1" applyProtection="1">
      <alignment horizontal="left" vertical="top" wrapText="1"/>
    </xf>
    <xf numFmtId="165" fontId="6" fillId="8" borderId="1" xfId="1" applyNumberFormat="1" applyFont="1" applyFill="1" applyBorder="1" applyAlignment="1" applyProtection="1">
      <alignment horizontal="left" vertical="top" wrapText="1"/>
      <protection locked="0"/>
    </xf>
    <xf numFmtId="165" fontId="5" fillId="0" borderId="1" xfId="1" quotePrefix="1" applyNumberFormat="1" applyFont="1" applyFill="1" applyBorder="1" applyAlignment="1">
      <alignment horizontal="left" vertical="top" wrapText="1"/>
    </xf>
    <xf numFmtId="165" fontId="5" fillId="7" borderId="1" xfId="1" applyNumberFormat="1" applyFont="1" applyFill="1" applyBorder="1" applyAlignment="1" applyProtection="1">
      <alignment horizontal="left" vertical="top" wrapText="1"/>
    </xf>
    <xf numFmtId="9" fontId="5" fillId="7" borderId="1" xfId="0" applyNumberFormat="1" applyFont="1" applyFill="1" applyBorder="1" applyAlignment="1">
      <alignment horizontal="left" vertical="top" wrapText="1"/>
    </xf>
    <xf numFmtId="9" fontId="6" fillId="8" borderId="1" xfId="0" applyNumberFormat="1" applyFont="1" applyFill="1" applyBorder="1" applyAlignment="1">
      <alignment horizontal="left" vertical="top" wrapText="1"/>
    </xf>
    <xf numFmtId="166" fontId="5" fillId="7" borderId="1" xfId="0" applyNumberFormat="1" applyFont="1" applyFill="1" applyBorder="1" applyAlignment="1">
      <alignment horizontal="left" vertical="top" wrapText="1"/>
    </xf>
    <xf numFmtId="10" fontId="5" fillId="7" borderId="1" xfId="0" applyNumberFormat="1" applyFont="1" applyFill="1" applyBorder="1" applyAlignment="1">
      <alignment horizontal="left" vertical="top" wrapText="1"/>
    </xf>
    <xf numFmtId="9" fontId="6" fillId="8" borderId="1" xfId="2" applyFont="1" applyFill="1" applyBorder="1" applyAlignment="1">
      <alignment horizontal="left" vertical="top" wrapText="1"/>
    </xf>
    <xf numFmtId="9" fontId="5" fillId="0" borderId="1" xfId="0" applyNumberFormat="1" applyFont="1" applyFill="1" applyBorder="1" applyAlignment="1">
      <alignment horizontal="left" vertical="top" wrapText="1"/>
    </xf>
    <xf numFmtId="165" fontId="5" fillId="7" borderId="1" xfId="3" applyNumberFormat="1" applyFont="1" applyFill="1" applyBorder="1" applyAlignment="1">
      <alignment horizontal="left" vertical="top" wrapText="1"/>
    </xf>
    <xf numFmtId="165" fontId="6" fillId="8" borderId="1" xfId="3" applyNumberFormat="1" applyFont="1" applyFill="1" applyBorder="1" applyAlignment="1">
      <alignment horizontal="left" vertical="top" wrapText="1"/>
    </xf>
    <xf numFmtId="0" fontId="5" fillId="0" borderId="1" xfId="0" quotePrefix="1" applyFont="1" applyFill="1" applyBorder="1" applyAlignment="1">
      <alignment horizontal="left" vertical="top" wrapText="1"/>
    </xf>
    <xf numFmtId="10" fontId="6" fillId="8" borderId="1" xfId="0" applyNumberFormat="1" applyFont="1" applyFill="1" applyBorder="1" applyAlignment="1">
      <alignment horizontal="left" vertical="top" wrapText="1"/>
    </xf>
    <xf numFmtId="0" fontId="5" fillId="0" borderId="0" xfId="0" applyFont="1" applyBorder="1" applyAlignment="1">
      <alignment horizontal="left" vertical="top"/>
    </xf>
    <xf numFmtId="3" fontId="5" fillId="0" borderId="1" xfId="0" applyNumberFormat="1" applyFont="1" applyFill="1" applyBorder="1" applyAlignment="1">
      <alignment horizontal="left" vertical="top" wrapText="1"/>
    </xf>
    <xf numFmtId="9" fontId="5" fillId="7" borderId="1" xfId="2" applyFont="1" applyFill="1" applyBorder="1" applyAlignment="1">
      <alignment horizontal="left" vertical="top" wrapText="1"/>
    </xf>
    <xf numFmtId="9" fontId="5" fillId="7" borderId="1" xfId="2" applyFont="1" applyFill="1" applyBorder="1" applyAlignment="1">
      <alignment horizontal="left" vertical="top"/>
    </xf>
    <xf numFmtId="9" fontId="5" fillId="0" borderId="1" xfId="0" applyNumberFormat="1" applyFont="1" applyBorder="1" applyAlignment="1">
      <alignment horizontal="left" vertical="top"/>
    </xf>
    <xf numFmtId="0" fontId="6" fillId="12" borderId="1" xfId="5" applyFont="1" applyFill="1" applyBorder="1" applyAlignment="1">
      <alignment horizontal="left" vertical="top" wrapText="1"/>
    </xf>
    <xf numFmtId="0" fontId="5" fillId="12" borderId="1" xfId="0" applyFont="1" applyFill="1" applyBorder="1" applyAlignment="1">
      <alignment horizontal="left" vertical="top" wrapText="1"/>
    </xf>
    <xf numFmtId="9" fontId="5" fillId="7" borderId="1" xfId="6" quotePrefix="1" applyNumberFormat="1" applyFont="1" applyFill="1" applyBorder="1" applyAlignment="1">
      <alignment horizontal="left" vertical="top" wrapText="1"/>
    </xf>
    <xf numFmtId="9" fontId="5" fillId="7" borderId="1" xfId="0" applyNumberFormat="1" applyFont="1" applyFill="1" applyBorder="1" applyAlignment="1">
      <alignment horizontal="left" vertical="top"/>
    </xf>
    <xf numFmtId="0" fontId="6" fillId="8" borderId="1" xfId="0" quotePrefix="1" applyFont="1" applyFill="1" applyBorder="1" applyAlignment="1">
      <alignment horizontal="left" vertical="top" wrapText="1"/>
    </xf>
    <xf numFmtId="9" fontId="5" fillId="0" borderId="1" xfId="2" quotePrefix="1" applyFont="1" applyFill="1" applyBorder="1" applyAlignment="1">
      <alignment horizontal="left" vertical="top" wrapText="1"/>
    </xf>
    <xf numFmtId="1" fontId="5" fillId="7" borderId="1" xfId="1" applyNumberFormat="1" applyFont="1" applyFill="1" applyBorder="1" applyAlignment="1">
      <alignment horizontal="left" vertical="top" wrapText="1"/>
    </xf>
    <xf numFmtId="0" fontId="5" fillId="0" borderId="0" xfId="0" applyFont="1" applyBorder="1" applyAlignment="1">
      <alignment horizontal="left" vertical="top" wrapText="1"/>
    </xf>
    <xf numFmtId="9" fontId="5" fillId="0" borderId="0" xfId="0" applyNumberFormat="1" applyFont="1" applyBorder="1" applyAlignment="1">
      <alignment horizontal="left" vertical="top"/>
    </xf>
    <xf numFmtId="165" fontId="5" fillId="0" borderId="0" xfId="0" applyNumberFormat="1" applyFont="1" applyBorder="1" applyAlignment="1">
      <alignment horizontal="left" vertical="top"/>
    </xf>
    <xf numFmtId="0" fontId="4" fillId="14" borderId="1" xfId="0" applyFont="1" applyFill="1" applyBorder="1" applyAlignment="1">
      <alignment horizontal="left" vertical="top" wrapText="1"/>
    </xf>
    <xf numFmtId="9" fontId="5" fillId="0" borderId="1" xfId="2" applyFont="1" applyFill="1" applyBorder="1" applyAlignment="1">
      <alignment horizontal="left" vertical="top" wrapText="1"/>
    </xf>
    <xf numFmtId="0" fontId="5" fillId="9" borderId="0" xfId="0" applyFont="1" applyFill="1" applyBorder="1" applyAlignment="1">
      <alignment horizontal="left" vertical="top"/>
    </xf>
    <xf numFmtId="10" fontId="4" fillId="7" borderId="1" xfId="0" applyNumberFormat="1" applyFont="1" applyFill="1" applyBorder="1" applyAlignment="1">
      <alignment horizontal="left" vertical="top" wrapText="1"/>
    </xf>
    <xf numFmtId="9" fontId="4" fillId="7" borderId="1" xfId="0" applyNumberFormat="1" applyFont="1" applyFill="1" applyBorder="1" applyAlignment="1">
      <alignment horizontal="left" vertical="top" wrapText="1"/>
    </xf>
    <xf numFmtId="9" fontId="3" fillId="7" borderId="1" xfId="0" applyNumberFormat="1" applyFont="1" applyFill="1" applyBorder="1" applyAlignment="1">
      <alignment horizontal="left" vertical="top" wrapText="1"/>
    </xf>
    <xf numFmtId="0" fontId="3" fillId="13" borderId="1" xfId="5" applyFont="1" applyFill="1" applyBorder="1" applyAlignment="1">
      <alignment horizontal="left" vertical="top" wrapText="1"/>
    </xf>
    <xf numFmtId="0" fontId="5" fillId="9" borderId="1" xfId="0" applyFont="1" applyFill="1" applyBorder="1" applyAlignment="1">
      <alignment horizontal="left" vertical="top"/>
    </xf>
    <xf numFmtId="0" fontId="6" fillId="8"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7" borderId="1" xfId="0" quotePrefix="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0" borderId="1" xfId="0" applyFont="1" applyBorder="1" applyAlignment="1">
      <alignment horizontal="left" vertical="top" wrapText="1"/>
    </xf>
    <xf numFmtId="2" fontId="5" fillId="7" borderId="1" xfId="0" applyNumberFormat="1" applyFont="1" applyFill="1" applyBorder="1" applyAlignment="1">
      <alignment horizontal="left" vertical="top" wrapText="1"/>
    </xf>
    <xf numFmtId="0" fontId="6" fillId="6" borderId="1" xfId="0" applyFont="1" applyFill="1" applyBorder="1" applyAlignment="1">
      <alignment horizontal="left" vertical="top"/>
    </xf>
    <xf numFmtId="165" fontId="5" fillId="0" borderId="1" xfId="1" applyNumberFormat="1" applyFont="1" applyFill="1" applyBorder="1" applyAlignment="1">
      <alignment horizontal="left" vertical="top" wrapText="1"/>
    </xf>
    <xf numFmtId="0" fontId="5" fillId="7" borderId="1" xfId="0" applyFont="1" applyFill="1" applyBorder="1" applyAlignment="1">
      <alignment horizontal="left" vertical="top" wrapText="1"/>
    </xf>
    <xf numFmtId="0" fontId="4" fillId="7" borderId="1" xfId="0" quotePrefix="1" applyFont="1" applyFill="1" applyBorder="1" applyAlignment="1">
      <alignment horizontal="left" vertical="top" wrapText="1"/>
    </xf>
    <xf numFmtId="0" fontId="5" fillId="0" borderId="5"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6" xfId="0" quotePrefix="1"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pplyFill="1" applyBorder="1" applyAlignment="1">
      <alignment horizontal="left" vertical="top"/>
    </xf>
    <xf numFmtId="0" fontId="3" fillId="3" borderId="2" xfId="0" applyFont="1" applyFill="1" applyBorder="1" applyAlignment="1">
      <alignment horizontal="left" vertical="top" wrapText="1"/>
    </xf>
    <xf numFmtId="0" fontId="3" fillId="6" borderId="1" xfId="0" quotePrefix="1" applyFont="1" applyFill="1" applyBorder="1" applyAlignment="1">
      <alignment horizontal="left" vertical="top" wrapText="1"/>
    </xf>
    <xf numFmtId="0" fontId="3" fillId="6" borderId="2" xfId="0" quotePrefix="1" applyFont="1" applyFill="1" applyBorder="1" applyAlignment="1">
      <alignment horizontal="left" vertical="top" wrapText="1"/>
    </xf>
    <xf numFmtId="0" fontId="6" fillId="7" borderId="1" xfId="0" quotePrefix="1" applyFont="1" applyFill="1" applyBorder="1" applyAlignment="1">
      <alignment horizontal="left" vertical="top" wrapText="1"/>
    </xf>
    <xf numFmtId="2" fontId="6" fillId="8" borderId="1" xfId="0" applyNumberFormat="1" applyFont="1" applyFill="1" applyBorder="1" applyAlignment="1">
      <alignment horizontal="left" vertical="top" wrapText="1"/>
    </xf>
    <xf numFmtId="1" fontId="4" fillId="9" borderId="1" xfId="0" applyNumberFormat="1" applyFont="1" applyFill="1" applyBorder="1" applyAlignment="1">
      <alignment horizontal="left" vertical="top" wrapText="1"/>
    </xf>
    <xf numFmtId="1" fontId="4" fillId="9" borderId="2" xfId="0" applyNumberFormat="1" applyFont="1" applyFill="1" applyBorder="1" applyAlignment="1">
      <alignment horizontal="left" vertical="top" wrapText="1"/>
    </xf>
    <xf numFmtId="1" fontId="4" fillId="6" borderId="1" xfId="0" applyNumberFormat="1" applyFont="1" applyFill="1" applyBorder="1" applyAlignment="1">
      <alignment horizontal="left" vertical="top" wrapText="1"/>
    </xf>
    <xf numFmtId="0" fontId="4" fillId="7" borderId="1" xfId="0" applyFont="1" applyFill="1" applyBorder="1" applyAlignment="1">
      <alignment horizontal="left" vertical="top" wrapText="1"/>
    </xf>
    <xf numFmtId="0" fontId="6" fillId="7" borderId="5" xfId="0" quotePrefix="1" applyFont="1" applyFill="1" applyBorder="1" applyAlignment="1">
      <alignment horizontal="left" vertical="top" wrapText="1"/>
    </xf>
    <xf numFmtId="2" fontId="5" fillId="7" borderId="5" xfId="0" applyNumberFormat="1" applyFont="1" applyFill="1" applyBorder="1" applyAlignment="1">
      <alignment horizontal="left" vertical="top" wrapText="1"/>
    </xf>
    <xf numFmtId="2" fontId="6" fillId="8" borderId="5" xfId="0" applyNumberFormat="1" applyFont="1" applyFill="1" applyBorder="1" applyAlignment="1">
      <alignment horizontal="left" vertical="top" wrapText="1"/>
    </xf>
    <xf numFmtId="164" fontId="4" fillId="9" borderId="5" xfId="0" applyNumberFormat="1" applyFont="1" applyFill="1" applyBorder="1" applyAlignment="1">
      <alignment horizontal="left" vertical="top" wrapText="1"/>
    </xf>
    <xf numFmtId="2" fontId="4" fillId="10" borderId="8" xfId="0" applyNumberFormat="1" applyFont="1" applyFill="1" applyBorder="1" applyAlignment="1">
      <alignment horizontal="left" vertical="top" wrapText="1"/>
    </xf>
    <xf numFmtId="0" fontId="4" fillId="7" borderId="0" xfId="0" applyFont="1" applyFill="1" applyBorder="1" applyAlignment="1">
      <alignment horizontal="left" vertical="top"/>
    </xf>
    <xf numFmtId="0" fontId="4" fillId="0" borderId="6" xfId="0" applyFont="1" applyFill="1" applyBorder="1" applyAlignment="1">
      <alignment horizontal="left" vertical="top" wrapText="1"/>
    </xf>
    <xf numFmtId="0" fontId="4" fillId="9" borderId="1" xfId="3" applyNumberFormat="1" applyFont="1" applyFill="1" applyBorder="1" applyAlignment="1">
      <alignment horizontal="left" vertical="top" wrapText="1"/>
    </xf>
    <xf numFmtId="0" fontId="4" fillId="10" borderId="2" xfId="3"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1" xfId="0" applyFont="1" applyFill="1" applyBorder="1" applyAlignment="1">
      <alignment horizontal="left" vertical="top"/>
    </xf>
    <xf numFmtId="1" fontId="4" fillId="10" borderId="1" xfId="0" applyNumberFormat="1" applyFont="1" applyFill="1" applyBorder="1" applyAlignment="1">
      <alignment horizontal="left" vertical="top" wrapText="1"/>
    </xf>
    <xf numFmtId="0" fontId="4" fillId="10" borderId="2" xfId="0" applyFont="1" applyFill="1" applyBorder="1" applyAlignment="1">
      <alignment horizontal="left" vertical="top" wrapText="1"/>
    </xf>
    <xf numFmtId="0" fontId="5" fillId="7" borderId="1" xfId="3"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0" borderId="0" xfId="0" applyFont="1" applyFill="1" applyAlignment="1">
      <alignment horizontal="left" vertical="top"/>
    </xf>
    <xf numFmtId="0" fontId="6" fillId="7"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10" borderId="2"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9" borderId="2" xfId="0" applyFont="1" applyFill="1" applyBorder="1" applyAlignment="1">
      <alignment horizontal="left" vertical="top" wrapText="1"/>
    </xf>
    <xf numFmtId="0" fontId="3" fillId="9" borderId="1" xfId="0" applyFont="1" applyFill="1" applyBorder="1" applyAlignment="1">
      <alignment horizontal="left" vertical="top"/>
    </xf>
    <xf numFmtId="0" fontId="3" fillId="10" borderId="2" xfId="0" applyFont="1" applyFill="1" applyBorder="1" applyAlignment="1">
      <alignment horizontal="left" vertical="top"/>
    </xf>
    <xf numFmtId="0" fontId="4" fillId="9" borderId="1" xfId="0" applyNumberFormat="1" applyFont="1" applyFill="1" applyBorder="1" applyAlignment="1">
      <alignment horizontal="left" vertical="top" wrapText="1"/>
    </xf>
    <xf numFmtId="0" fontId="4" fillId="9" borderId="2" xfId="0" applyNumberFormat="1" applyFont="1" applyFill="1" applyBorder="1" applyAlignment="1">
      <alignment horizontal="left" vertical="top" wrapText="1"/>
    </xf>
    <xf numFmtId="164" fontId="4" fillId="9" borderId="1" xfId="0" applyNumberFormat="1" applyFont="1" applyFill="1" applyBorder="1" applyAlignment="1">
      <alignment horizontal="left" vertical="top" wrapText="1"/>
    </xf>
    <xf numFmtId="164" fontId="4" fillId="9" borderId="2"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3" fillId="9" borderId="2" xfId="0" applyFont="1" applyFill="1" applyBorder="1" applyAlignment="1">
      <alignment horizontal="left" vertical="top" wrapText="1"/>
    </xf>
    <xf numFmtId="164" fontId="4" fillId="10" borderId="2"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6" fillId="0" borderId="1" xfId="0" applyFont="1" applyBorder="1" applyAlignment="1">
      <alignment horizontal="left" vertical="top" wrapText="1"/>
    </xf>
    <xf numFmtId="166" fontId="4" fillId="10" borderId="2" xfId="0" applyNumberFormat="1" applyFont="1" applyFill="1" applyBorder="1" applyAlignment="1">
      <alignment horizontal="left" vertical="top" wrapText="1"/>
    </xf>
    <xf numFmtId="0" fontId="4" fillId="11" borderId="1"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6" borderId="1" xfId="0" applyFont="1" applyFill="1" applyBorder="1" applyAlignment="1">
      <alignment horizontal="left" vertical="top"/>
    </xf>
    <xf numFmtId="0" fontId="3" fillId="6" borderId="2" xfId="0" applyFont="1" applyFill="1" applyBorder="1" applyAlignment="1">
      <alignment horizontal="left" vertical="top"/>
    </xf>
    <xf numFmtId="0" fontId="11" fillId="7" borderId="0" xfId="0" applyFont="1" applyFill="1" applyBorder="1" applyAlignment="1">
      <alignment horizontal="left" vertical="center"/>
    </xf>
    <xf numFmtId="166" fontId="4" fillId="9"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12" fillId="7" borderId="0" xfId="0" applyFont="1" applyFill="1" applyBorder="1" applyAlignment="1">
      <alignment horizontal="left" vertical="center"/>
    </xf>
    <xf numFmtId="0" fontId="3" fillId="7" borderId="1" xfId="0" applyFont="1" applyFill="1" applyBorder="1" applyAlignment="1">
      <alignment horizontal="left" vertical="top" wrapText="1"/>
    </xf>
    <xf numFmtId="0" fontId="4" fillId="10" borderId="1" xfId="0" applyFont="1" applyFill="1" applyBorder="1" applyAlignment="1">
      <alignment horizontal="left" vertical="center"/>
    </xf>
    <xf numFmtId="0" fontId="3" fillId="7" borderId="1" xfId="0" applyFont="1" applyFill="1" applyBorder="1" applyAlignment="1">
      <alignment horizontal="left" vertical="top"/>
    </xf>
    <xf numFmtId="9" fontId="4" fillId="9" borderId="1" xfId="0" applyNumberFormat="1" applyFont="1" applyFill="1" applyBorder="1" applyAlignment="1">
      <alignment horizontal="left" vertical="top"/>
    </xf>
    <xf numFmtId="0" fontId="11" fillId="7" borderId="0" xfId="0" applyFont="1" applyFill="1" applyBorder="1" applyAlignment="1">
      <alignment horizontal="left" vertical="top"/>
    </xf>
    <xf numFmtId="0" fontId="4" fillId="0" borderId="1" xfId="0" applyFont="1" applyFill="1" applyBorder="1" applyAlignment="1">
      <alignment horizontal="left" vertical="center"/>
    </xf>
    <xf numFmtId="164" fontId="13" fillId="9" borderId="1" xfId="0" applyNumberFormat="1" applyFont="1" applyFill="1" applyBorder="1" applyAlignment="1">
      <alignment horizontal="left" vertical="top"/>
    </xf>
    <xf numFmtId="164" fontId="4" fillId="10" borderId="1" xfId="0" applyNumberFormat="1" applyFont="1" applyFill="1" applyBorder="1" applyAlignment="1">
      <alignment horizontal="left" vertical="top" wrapText="1"/>
    </xf>
    <xf numFmtId="0" fontId="4" fillId="9" borderId="1" xfId="0" applyFont="1" applyFill="1" applyBorder="1" applyAlignment="1">
      <alignment horizontal="left" vertical="top"/>
    </xf>
    <xf numFmtId="3" fontId="6" fillId="8" borderId="1" xfId="0" applyNumberFormat="1" applyFont="1" applyFill="1" applyBorder="1" applyAlignment="1">
      <alignment horizontal="left" vertical="top" wrapText="1"/>
    </xf>
    <xf numFmtId="9" fontId="4" fillId="9" borderId="1" xfId="0" applyNumberFormat="1" applyFont="1" applyFill="1" applyBorder="1" applyAlignment="1">
      <alignment horizontal="left" vertical="top" wrapText="1"/>
    </xf>
    <xf numFmtId="0" fontId="15" fillId="7" borderId="0" xfId="0" applyFont="1" applyFill="1" applyAlignment="1">
      <alignment horizontal="left" vertical="top"/>
    </xf>
    <xf numFmtId="0" fontId="15" fillId="0" borderId="0" xfId="0" applyFont="1" applyAlignment="1">
      <alignment horizontal="left" vertical="top"/>
    </xf>
    <xf numFmtId="0" fontId="5" fillId="0" borderId="1" xfId="0" applyFont="1" applyBorder="1" applyAlignment="1">
      <alignment horizontal="left" vertical="top"/>
    </xf>
    <xf numFmtId="0" fontId="5" fillId="7" borderId="0" xfId="0" applyFont="1" applyFill="1" applyAlignment="1">
      <alignment horizontal="left" vertical="top"/>
    </xf>
    <xf numFmtId="0" fontId="4" fillId="6"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8" borderId="5" xfId="0" applyFont="1" applyFill="1" applyBorder="1" applyAlignment="1">
      <alignment horizontal="left" vertical="top" wrapText="1"/>
    </xf>
    <xf numFmtId="164" fontId="4" fillId="9" borderId="1" xfId="2" applyNumberFormat="1" applyFont="1" applyFill="1" applyBorder="1" applyAlignment="1">
      <alignment horizontal="left" vertical="top" wrapText="1"/>
    </xf>
    <xf numFmtId="164" fontId="3" fillId="13" borderId="1" xfId="5" applyNumberFormat="1" applyFont="1" applyFill="1" applyBorder="1" applyAlignment="1">
      <alignment horizontal="left" vertical="top" wrapText="1"/>
    </xf>
    <xf numFmtId="3" fontId="5" fillId="7" borderId="5" xfId="0" applyNumberFormat="1" applyFont="1" applyFill="1" applyBorder="1" applyAlignment="1">
      <alignment horizontal="left" vertical="top" wrapText="1"/>
    </xf>
    <xf numFmtId="2" fontId="5" fillId="7" borderId="6" xfId="0" applyNumberFormat="1" applyFont="1" applyFill="1" applyBorder="1" applyAlignment="1">
      <alignment horizontal="left" vertical="top" wrapText="1"/>
    </xf>
    <xf numFmtId="1" fontId="5" fillId="7" borderId="1" xfId="1" applyNumberFormat="1" applyFont="1" applyFill="1" applyBorder="1" applyAlignment="1" applyProtection="1">
      <alignment horizontal="left" vertical="top" wrapText="1"/>
    </xf>
    <xf numFmtId="164" fontId="4" fillId="0" borderId="1" xfId="0" applyNumberFormat="1" applyFont="1" applyFill="1" applyBorder="1" applyAlignment="1">
      <alignment horizontal="left" vertical="top" wrapText="1"/>
    </xf>
    <xf numFmtId="0" fontId="19" fillId="7" borderId="0" xfId="0" applyFont="1" applyFill="1" applyBorder="1" applyAlignment="1">
      <alignment horizontal="left" vertical="top"/>
    </xf>
    <xf numFmtId="0" fontId="3" fillId="5" borderId="1" xfId="0" applyFont="1" applyFill="1" applyBorder="1" applyAlignment="1">
      <alignment horizontal="left" vertical="top" wrapText="1"/>
    </xf>
    <xf numFmtId="167" fontId="4" fillId="6" borderId="1" xfId="1" applyNumberFormat="1" applyFont="1" applyFill="1" applyBorder="1" applyAlignment="1">
      <alignment horizontal="left" vertical="top" wrapText="1"/>
    </xf>
    <xf numFmtId="0" fontId="4" fillId="7" borderId="1" xfId="0" applyFont="1" applyFill="1" applyBorder="1" applyAlignment="1">
      <alignment horizontal="left"/>
    </xf>
    <xf numFmtId="167" fontId="4" fillId="9" borderId="1" xfId="1" applyNumberFormat="1" applyFont="1" applyFill="1" applyBorder="1" applyAlignment="1">
      <alignment horizontal="left" vertical="top" wrapText="1"/>
    </xf>
    <xf numFmtId="0" fontId="15" fillId="0" borderId="0" xfId="0" applyFont="1" applyAlignment="1">
      <alignment horizontal="left"/>
    </xf>
    <xf numFmtId="0" fontId="5" fillId="7" borderId="0" xfId="0" applyFont="1" applyFill="1" applyAlignment="1">
      <alignment horizontal="left"/>
    </xf>
    <xf numFmtId="2" fontId="4" fillId="10" borderId="1"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9" fontId="6" fillId="7" borderId="1" xfId="0" applyNumberFormat="1" applyFont="1" applyFill="1" applyBorder="1" applyAlignment="1">
      <alignment horizontal="left" vertical="top"/>
    </xf>
    <xf numFmtId="167" fontId="4" fillId="9" borderId="1" xfId="1" quotePrefix="1" applyNumberFormat="1" applyFont="1" applyFill="1" applyBorder="1" applyAlignment="1">
      <alignment horizontal="left" vertical="top" wrapText="1"/>
    </xf>
    <xf numFmtId="0" fontId="4" fillId="9" borderId="1" xfId="0" quotePrefix="1" applyFont="1" applyFill="1" applyBorder="1" applyAlignment="1">
      <alignment horizontal="left" vertical="top" wrapText="1"/>
    </xf>
    <xf numFmtId="0" fontId="3" fillId="5" borderId="1" xfId="0" quotePrefix="1" applyFont="1" applyFill="1" applyBorder="1" applyAlignment="1">
      <alignment horizontal="left" vertical="top" wrapText="1"/>
    </xf>
    <xf numFmtId="0" fontId="4" fillId="5" borderId="1" xfId="0" applyFont="1" applyFill="1" applyBorder="1" applyAlignment="1">
      <alignment horizontal="left" vertical="top"/>
    </xf>
    <xf numFmtId="164" fontId="4" fillId="6" borderId="1" xfId="0" applyNumberFormat="1" applyFont="1" applyFill="1" applyBorder="1" applyAlignment="1">
      <alignment horizontal="left" vertical="top" wrapText="1"/>
    </xf>
    <xf numFmtId="3" fontId="4" fillId="6" borderId="1" xfId="0" applyNumberFormat="1" applyFont="1" applyFill="1" applyBorder="1" applyAlignment="1">
      <alignment horizontal="left" vertical="top" wrapText="1"/>
    </xf>
    <xf numFmtId="0" fontId="4" fillId="6" borderId="1" xfId="0" applyFont="1" applyFill="1" applyBorder="1" applyAlignment="1">
      <alignment horizontal="left" vertical="top"/>
    </xf>
    <xf numFmtId="0" fontId="15" fillId="7" borderId="0" xfId="0" applyFont="1" applyFill="1" applyAlignment="1">
      <alignment horizontal="left"/>
    </xf>
    <xf numFmtId="10" fontId="4" fillId="6" borderId="1" xfId="0" applyNumberFormat="1" applyFont="1" applyFill="1" applyBorder="1" applyAlignment="1">
      <alignment horizontal="left" vertical="top" wrapText="1"/>
    </xf>
    <xf numFmtId="9" fontId="4" fillId="9" borderId="1" xfId="2" applyFont="1" applyFill="1" applyBorder="1" applyAlignment="1">
      <alignment horizontal="left" vertical="top" wrapText="1"/>
    </xf>
    <xf numFmtId="9" fontId="4" fillId="6" borderId="1" xfId="2" applyFont="1" applyFill="1" applyBorder="1" applyAlignment="1">
      <alignment horizontal="left" vertical="top" wrapText="1"/>
    </xf>
    <xf numFmtId="10" fontId="4" fillId="9" borderId="1" xfId="0" applyNumberFormat="1" applyFont="1" applyFill="1" applyBorder="1" applyAlignment="1">
      <alignment horizontal="left" vertical="top" wrapText="1"/>
    </xf>
    <xf numFmtId="0" fontId="15" fillId="7" borderId="0" xfId="0" applyFont="1" applyFill="1" applyBorder="1" applyAlignment="1">
      <alignment horizontal="left" vertical="center"/>
    </xf>
    <xf numFmtId="0" fontId="15" fillId="7" borderId="0" xfId="0" applyFont="1" applyFill="1" applyBorder="1" applyAlignment="1">
      <alignment horizontal="left" vertical="top"/>
    </xf>
    <xf numFmtId="0" fontId="6" fillId="0" borderId="0" xfId="0" applyFont="1" applyFill="1" applyBorder="1" applyAlignment="1">
      <alignment horizontal="left" vertical="top"/>
    </xf>
    <xf numFmtId="2" fontId="4" fillId="0" borderId="1" xfId="0" applyNumberFormat="1" applyFont="1" applyFill="1" applyBorder="1" applyAlignment="1">
      <alignment horizontal="left" vertical="top" wrapText="1"/>
    </xf>
    <xf numFmtId="1" fontId="4" fillId="0" borderId="1" xfId="0" applyNumberFormat="1" applyFont="1" applyFill="1" applyBorder="1" applyAlignment="1">
      <alignment horizontal="left" vertical="top" wrapText="1"/>
    </xf>
    <xf numFmtId="2" fontId="4" fillId="0" borderId="5" xfId="0" applyNumberFormat="1" applyFont="1" applyFill="1" applyBorder="1" applyAlignment="1">
      <alignment horizontal="left" vertical="top" wrapText="1"/>
    </xf>
    <xf numFmtId="0" fontId="4" fillId="0" borderId="1" xfId="3" applyNumberFormat="1" applyFont="1" applyFill="1" applyBorder="1" applyAlignment="1">
      <alignment horizontal="left" vertical="top" wrapText="1"/>
    </xf>
    <xf numFmtId="165" fontId="4" fillId="0" borderId="1" xfId="1" applyNumberFormat="1" applyFont="1" applyFill="1" applyBorder="1" applyAlignment="1">
      <alignment horizontal="left" vertical="top" wrapText="1"/>
    </xf>
    <xf numFmtId="165" fontId="6" fillId="0" borderId="1" xfId="1" applyNumberFormat="1" applyFont="1" applyFill="1" applyBorder="1" applyAlignment="1">
      <alignment horizontal="left" vertical="top" wrapText="1"/>
    </xf>
    <xf numFmtId="0" fontId="3" fillId="0" borderId="4" xfId="0" applyFont="1" applyFill="1" applyBorder="1" applyAlignment="1">
      <alignment horizontal="left" vertical="top" wrapText="1"/>
    </xf>
    <xf numFmtId="9" fontId="4" fillId="0"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9" fontId="4" fillId="0" borderId="1" xfId="2" applyFont="1" applyFill="1" applyBorder="1" applyAlignment="1">
      <alignment horizontal="left" vertical="top" wrapText="1"/>
    </xf>
    <xf numFmtId="0" fontId="4" fillId="0" borderId="1" xfId="5"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7" borderId="6" xfId="0" quotePrefix="1" applyFont="1" applyFill="1" applyBorder="1" applyAlignment="1">
      <alignment horizontal="left" vertical="top" wrapText="1"/>
    </xf>
    <xf numFmtId="0" fontId="5" fillId="7" borderId="7" xfId="0" applyFont="1" applyFill="1" applyBorder="1" applyAlignment="1">
      <alignment horizontal="left" vertical="top" wrapText="1"/>
    </xf>
    <xf numFmtId="9" fontId="5" fillId="7" borderId="6" xfId="0" applyNumberFormat="1" applyFont="1" applyFill="1" applyBorder="1" applyAlignment="1">
      <alignment horizontal="left" vertical="top" wrapText="1"/>
    </xf>
    <xf numFmtId="9" fontId="6" fillId="8" borderId="6" xfId="0" applyNumberFormat="1"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NumberFormat="1" applyFont="1" applyFill="1" applyBorder="1" applyAlignment="1">
      <alignment horizontal="left" vertical="top" wrapText="1"/>
    </xf>
    <xf numFmtId="164" fontId="4" fillId="6" borderId="2" xfId="0" applyNumberFormat="1" applyFont="1" applyFill="1" applyBorder="1" applyAlignment="1">
      <alignment horizontal="left" vertical="top" wrapText="1"/>
    </xf>
    <xf numFmtId="164" fontId="4" fillId="9" borderId="1" xfId="0" applyNumberFormat="1" applyFont="1" applyFill="1" applyBorder="1" applyAlignment="1">
      <alignment horizontal="left" vertical="top"/>
    </xf>
    <xf numFmtId="0" fontId="21" fillId="7" borderId="1" xfId="0" applyFont="1" applyFill="1" applyBorder="1" applyAlignment="1">
      <alignment horizontal="left" vertical="top" wrapText="1"/>
    </xf>
    <xf numFmtId="0" fontId="21" fillId="7" borderId="1" xfId="0" applyFont="1" applyFill="1" applyBorder="1" applyAlignment="1">
      <alignment horizontal="left" vertical="center"/>
    </xf>
    <xf numFmtId="164" fontId="4" fillId="10" borderId="1" xfId="0" applyNumberFormat="1" applyFont="1" applyFill="1" applyBorder="1" applyAlignment="1">
      <alignment horizontal="left" vertical="top"/>
    </xf>
    <xf numFmtId="0" fontId="4" fillId="10" borderId="1" xfId="0" applyFont="1" applyFill="1" applyBorder="1" applyAlignment="1">
      <alignment horizontal="left" vertical="top"/>
    </xf>
    <xf numFmtId="1" fontId="4" fillId="9" borderId="1" xfId="0" applyNumberFormat="1" applyFont="1" applyFill="1" applyBorder="1" applyAlignment="1">
      <alignment horizontal="left" vertical="top"/>
    </xf>
    <xf numFmtId="0" fontId="4" fillId="0" borderId="1" xfId="0" applyFont="1" applyBorder="1" applyAlignment="1">
      <alignment horizontal="left" vertical="top"/>
    </xf>
    <xf numFmtId="164" fontId="4" fillId="13" borderId="1" xfId="0" applyNumberFormat="1" applyFont="1" applyFill="1" applyBorder="1" applyAlignment="1">
      <alignment horizontal="left" vertical="top" wrapText="1"/>
    </xf>
    <xf numFmtId="0" fontId="4" fillId="13" borderId="1" xfId="0" applyFont="1" applyFill="1" applyBorder="1" applyAlignment="1">
      <alignment horizontal="left" vertical="top" wrapText="1"/>
    </xf>
    <xf numFmtId="0" fontId="4" fillId="0" borderId="1" xfId="0" applyFont="1" applyBorder="1" applyAlignment="1">
      <alignment horizontal="left"/>
    </xf>
    <xf numFmtId="0" fontId="21" fillId="10" borderId="1" xfId="0" applyFont="1" applyFill="1" applyBorder="1" applyAlignment="1">
      <alignment horizontal="left" vertical="top"/>
    </xf>
    <xf numFmtId="0" fontId="21" fillId="9" borderId="1" xfId="0" applyFont="1" applyFill="1" applyBorder="1" applyAlignment="1">
      <alignment horizontal="left" vertical="top"/>
    </xf>
    <xf numFmtId="0" fontId="4" fillId="7" borderId="1" xfId="0" applyFont="1" applyFill="1" applyBorder="1" applyAlignment="1">
      <alignment horizontal="left" vertical="center"/>
    </xf>
    <xf numFmtId="0" fontId="6"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3" borderId="2" xfId="0" applyFont="1" applyFill="1" applyBorder="1" applyAlignment="1">
      <alignment horizontal="left" vertical="top" wrapText="1"/>
    </xf>
    <xf numFmtId="2" fontId="5" fillId="7" borderId="1" xfId="0" applyNumberFormat="1" applyFont="1" applyFill="1" applyBorder="1" applyAlignment="1">
      <alignment horizontal="left" vertical="top" wrapText="1"/>
    </xf>
    <xf numFmtId="0" fontId="6" fillId="6" borderId="1" xfId="0" applyFont="1" applyFill="1" applyBorder="1" applyAlignment="1">
      <alignment horizontal="left" vertical="top"/>
    </xf>
    <xf numFmtId="165" fontId="5" fillId="0" borderId="1" xfId="1" applyNumberFormat="1"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1" xfId="0" applyFont="1" applyFill="1" applyBorder="1" applyAlignment="1">
      <alignment horizontal="left" vertical="top" wrapText="1"/>
    </xf>
    <xf numFmtId="2" fontId="5" fillId="7"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4" borderId="1" xfId="0" applyFont="1" applyFill="1" applyBorder="1" applyAlignment="1">
      <alignment horizontal="left" vertical="center"/>
    </xf>
    <xf numFmtId="0" fontId="6" fillId="5" borderId="1" xfId="0" applyFont="1" applyFill="1" applyBorder="1" applyAlignment="1">
      <alignment horizontal="left" vertical="top"/>
    </xf>
    <xf numFmtId="0" fontId="4" fillId="7" borderId="5" xfId="0" applyFont="1" applyFill="1" applyBorder="1" applyAlignment="1">
      <alignment horizontal="left" vertical="top"/>
    </xf>
    <xf numFmtId="0" fontId="4" fillId="7" borderId="6" xfId="0" applyFont="1" applyFill="1" applyBorder="1" applyAlignment="1">
      <alignment horizontal="left" vertical="top"/>
    </xf>
    <xf numFmtId="0" fontId="6" fillId="5"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5" fillId="7" borderId="5" xfId="0" quotePrefix="1" applyFont="1" applyFill="1" applyBorder="1" applyAlignment="1">
      <alignment horizontal="left" vertical="top" wrapText="1"/>
    </xf>
    <xf numFmtId="0" fontId="5" fillId="7" borderId="6" xfId="0" quotePrefix="1" applyFont="1" applyFill="1" applyBorder="1" applyAlignment="1">
      <alignment horizontal="left" vertical="top" wrapText="1"/>
    </xf>
    <xf numFmtId="2" fontId="5" fillId="7" borderId="7" xfId="0" applyNumberFormat="1" applyFont="1" applyFill="1" applyBorder="1" applyAlignment="1">
      <alignment horizontal="left" vertical="top" wrapText="1"/>
    </xf>
    <xf numFmtId="2" fontId="5" fillId="7" borderId="6" xfId="0" applyNumberFormat="1"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3" fontId="5" fillId="7" borderId="5" xfId="0" applyNumberFormat="1" applyFont="1" applyFill="1" applyBorder="1" applyAlignment="1">
      <alignment horizontal="left" vertical="top" wrapText="1"/>
    </xf>
    <xf numFmtId="3" fontId="5" fillId="7" borderId="6" xfId="0" applyNumberFormat="1" applyFont="1" applyFill="1" applyBorder="1" applyAlignment="1">
      <alignment horizontal="left" vertical="top" wrapText="1"/>
    </xf>
    <xf numFmtId="0" fontId="6" fillId="8" borderId="5"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6" borderId="1" xfId="0" quotePrefix="1" applyFont="1" applyFill="1" applyBorder="1" applyAlignment="1">
      <alignment horizontal="left" vertical="top" wrapText="1"/>
    </xf>
    <xf numFmtId="2" fontId="5" fillId="7" borderId="1"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6" fillId="6" borderId="1" xfId="0" applyFont="1" applyFill="1" applyBorder="1" applyAlignment="1">
      <alignment horizontal="left" vertical="top"/>
    </xf>
    <xf numFmtId="0" fontId="5" fillId="7" borderId="1" xfId="0" applyFont="1" applyFill="1" applyBorder="1" applyAlignment="1">
      <alignment horizontal="left" vertical="top" wrapText="1"/>
    </xf>
    <xf numFmtId="0" fontId="4" fillId="7" borderId="5" xfId="0" applyNumberFormat="1" applyFont="1" applyFill="1" applyBorder="1" applyAlignment="1">
      <alignment horizontal="left" vertical="top" wrapText="1"/>
    </xf>
    <xf numFmtId="0" fontId="4" fillId="7" borderId="6" xfId="0" applyNumberFormat="1" applyFont="1" applyFill="1" applyBorder="1" applyAlignment="1">
      <alignment horizontal="left" vertical="top" wrapText="1"/>
    </xf>
    <xf numFmtId="0" fontId="4" fillId="7" borderId="1" xfId="0" quotePrefix="1"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6" fillId="6" borderId="2" xfId="0" applyFont="1" applyFill="1" applyBorder="1" applyAlignment="1">
      <alignment horizontal="left" vertical="top"/>
    </xf>
    <xf numFmtId="0" fontId="6" fillId="6" borderId="4" xfId="0" applyFont="1" applyFill="1" applyBorder="1" applyAlignment="1">
      <alignment horizontal="left" vertical="top"/>
    </xf>
    <xf numFmtId="0" fontId="6" fillId="6" borderId="3" xfId="0" applyFont="1" applyFill="1" applyBorder="1" applyAlignment="1">
      <alignment horizontal="left" vertical="top"/>
    </xf>
    <xf numFmtId="0" fontId="2" fillId="2" borderId="1" xfId="0" applyFont="1" applyFill="1" applyBorder="1" applyAlignment="1">
      <alignment horizontal="left" vertical="center"/>
    </xf>
    <xf numFmtId="0" fontId="6"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horizontal="left" vertical="center" wrapText="1"/>
    </xf>
  </cellXfs>
  <cellStyles count="7">
    <cellStyle name="Comma" xfId="1" builtinId="3"/>
    <cellStyle name="Comma 2 2" xfId="3"/>
    <cellStyle name="Normal" xfId="0" builtinId="0"/>
    <cellStyle name="Normal 2" xfId="5"/>
    <cellStyle name="Normal 2 2" xfId="6"/>
    <cellStyle name="Normal 7 2" xfId="4"/>
    <cellStyle name="Percent" xfId="2" builtinId="5"/>
  </cellStyles>
  <dxfs count="5">
    <dxf>
      <font>
        <color rgb="FFFF0000"/>
      </font>
      <numFmt numFmtId="14" formatCode="0.00%"/>
    </dxf>
    <dxf>
      <font>
        <color rgb="FFFF0000"/>
      </font>
      <numFmt numFmtId="14" formatCode="0.00%"/>
    </dxf>
    <dxf>
      <font>
        <color rgb="FFFF0000"/>
      </font>
      <numFmt numFmtId="14" formatCode="0.00%"/>
    </dxf>
    <dxf>
      <font>
        <color rgb="FFFF0000"/>
      </font>
      <numFmt numFmtId="14" formatCode="0.00%"/>
    </dxf>
    <dxf>
      <font>
        <color rgb="FFFF0000"/>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tabSelected="1" zoomScale="60" zoomScaleNormal="60" workbookViewId="0">
      <pane ySplit="3" topLeftCell="A4" activePane="bottomLeft" state="frozen"/>
      <selection pane="bottomLeft" activeCell="L7" sqref="L7"/>
    </sheetView>
  </sheetViews>
  <sheetFormatPr defaultColWidth="8.85546875" defaultRowHeight="24"/>
  <cols>
    <col min="1" max="1" width="7" style="176" customWidth="1"/>
    <col min="2" max="2" width="23.7109375" style="41" customWidth="1"/>
    <col min="3" max="3" width="23.28515625" style="41" customWidth="1"/>
    <col min="4" max="4" width="19.140625" style="29" customWidth="1"/>
    <col min="5" max="5" width="21.85546875" style="29" customWidth="1"/>
    <col min="6" max="6" width="23.5703125" style="29" customWidth="1"/>
    <col min="7" max="7" width="18.42578125" style="29" customWidth="1"/>
    <col min="8" max="8" width="29.28515625" style="29" hidden="1" customWidth="1"/>
    <col min="9" max="9" width="18" style="29" hidden="1" customWidth="1"/>
    <col min="10" max="10" width="21" style="176" customWidth="1"/>
    <col min="11" max="11" width="36.42578125" style="29" customWidth="1"/>
    <col min="12" max="12" width="43.85546875" style="12" customWidth="1"/>
    <col min="13" max="13" width="17.85546875" style="29" customWidth="1"/>
    <col min="14" max="14" width="18.28515625" style="29" customWidth="1"/>
    <col min="15" max="15" width="16.42578125" style="12" customWidth="1"/>
    <col min="16" max="256" width="8.85546875" style="12"/>
    <col min="257" max="257" width="8.140625" style="12" customWidth="1"/>
    <col min="258" max="258" width="23.7109375" style="12" customWidth="1"/>
    <col min="259" max="259" width="23.28515625" style="12" customWidth="1"/>
    <col min="260" max="261" width="0" style="12" hidden="1" customWidth="1"/>
    <col min="262" max="262" width="23.5703125" style="12" customWidth="1"/>
    <col min="263" max="263" width="23" style="12" customWidth="1"/>
    <col min="264" max="265" width="0" style="12" hidden="1" customWidth="1"/>
    <col min="266" max="266" width="28.28515625" style="12" customWidth="1"/>
    <col min="267" max="267" width="57.140625" style="12" customWidth="1"/>
    <col min="268" max="268" width="21.7109375" style="12" customWidth="1"/>
    <col min="269" max="269" width="18.5703125" style="12" bestFit="1" customWidth="1"/>
    <col min="270" max="270" width="14.5703125" style="12" bestFit="1" customWidth="1"/>
    <col min="271" max="271" width="17.140625" style="12" customWidth="1"/>
    <col min="272" max="512" width="8.85546875" style="12"/>
    <col min="513" max="513" width="8.140625" style="12" customWidth="1"/>
    <col min="514" max="514" width="23.7109375" style="12" customWidth="1"/>
    <col min="515" max="515" width="23.28515625" style="12" customWidth="1"/>
    <col min="516" max="517" width="0" style="12" hidden="1" customWidth="1"/>
    <col min="518" max="518" width="23.5703125" style="12" customWidth="1"/>
    <col min="519" max="519" width="23" style="12" customWidth="1"/>
    <col min="520" max="521" width="0" style="12" hidden="1" customWidth="1"/>
    <col min="522" max="522" width="28.28515625" style="12" customWidth="1"/>
    <col min="523" max="523" width="57.140625" style="12" customWidth="1"/>
    <col min="524" max="524" width="21.7109375" style="12" customWidth="1"/>
    <col min="525" max="525" width="18.5703125" style="12" bestFit="1" customWidth="1"/>
    <col min="526" max="526" width="14.5703125" style="12" bestFit="1" customWidth="1"/>
    <col min="527" max="527" width="17.140625" style="12" customWidth="1"/>
    <col min="528" max="768" width="8.85546875" style="12"/>
    <col min="769" max="769" width="8.140625" style="12" customWidth="1"/>
    <col min="770" max="770" width="23.7109375" style="12" customWidth="1"/>
    <col min="771" max="771" width="23.28515625" style="12" customWidth="1"/>
    <col min="772" max="773" width="0" style="12" hidden="1" customWidth="1"/>
    <col min="774" max="774" width="23.5703125" style="12" customWidth="1"/>
    <col min="775" max="775" width="23" style="12" customWidth="1"/>
    <col min="776" max="777" width="0" style="12" hidden="1" customWidth="1"/>
    <col min="778" max="778" width="28.28515625" style="12" customWidth="1"/>
    <col min="779" max="779" width="57.140625" style="12" customWidth="1"/>
    <col min="780" max="780" width="21.7109375" style="12" customWidth="1"/>
    <col min="781" max="781" width="18.5703125" style="12" bestFit="1" customWidth="1"/>
    <col min="782" max="782" width="14.5703125" style="12" bestFit="1" customWidth="1"/>
    <col min="783" max="783" width="17.140625" style="12" customWidth="1"/>
    <col min="784" max="1024" width="8.85546875" style="12"/>
    <col min="1025" max="1025" width="8.140625" style="12" customWidth="1"/>
    <col min="1026" max="1026" width="23.7109375" style="12" customWidth="1"/>
    <col min="1027" max="1027" width="23.28515625" style="12" customWidth="1"/>
    <col min="1028" max="1029" width="0" style="12" hidden="1" customWidth="1"/>
    <col min="1030" max="1030" width="23.5703125" style="12" customWidth="1"/>
    <col min="1031" max="1031" width="23" style="12" customWidth="1"/>
    <col min="1032" max="1033" width="0" style="12" hidden="1" customWidth="1"/>
    <col min="1034" max="1034" width="28.28515625" style="12" customWidth="1"/>
    <col min="1035" max="1035" width="57.140625" style="12" customWidth="1"/>
    <col min="1036" max="1036" width="21.7109375" style="12" customWidth="1"/>
    <col min="1037" max="1037" width="18.5703125" style="12" bestFit="1" customWidth="1"/>
    <col min="1038" max="1038" width="14.5703125" style="12" bestFit="1" customWidth="1"/>
    <col min="1039" max="1039" width="17.140625" style="12" customWidth="1"/>
    <col min="1040" max="1280" width="8.85546875" style="12"/>
    <col min="1281" max="1281" width="8.140625" style="12" customWidth="1"/>
    <col min="1282" max="1282" width="23.7109375" style="12" customWidth="1"/>
    <col min="1283" max="1283" width="23.28515625" style="12" customWidth="1"/>
    <col min="1284" max="1285" width="0" style="12" hidden="1" customWidth="1"/>
    <col min="1286" max="1286" width="23.5703125" style="12" customWidth="1"/>
    <col min="1287" max="1287" width="23" style="12" customWidth="1"/>
    <col min="1288" max="1289" width="0" style="12" hidden="1" customWidth="1"/>
    <col min="1290" max="1290" width="28.28515625" style="12" customWidth="1"/>
    <col min="1291" max="1291" width="57.140625" style="12" customWidth="1"/>
    <col min="1292" max="1292" width="21.7109375" style="12" customWidth="1"/>
    <col min="1293" max="1293" width="18.5703125" style="12" bestFit="1" customWidth="1"/>
    <col min="1294" max="1294" width="14.5703125" style="12" bestFit="1" customWidth="1"/>
    <col min="1295" max="1295" width="17.140625" style="12" customWidth="1"/>
    <col min="1296" max="1536" width="8.85546875" style="12"/>
    <col min="1537" max="1537" width="8.140625" style="12" customWidth="1"/>
    <col min="1538" max="1538" width="23.7109375" style="12" customWidth="1"/>
    <col min="1539" max="1539" width="23.28515625" style="12" customWidth="1"/>
    <col min="1540" max="1541" width="0" style="12" hidden="1" customWidth="1"/>
    <col min="1542" max="1542" width="23.5703125" style="12" customWidth="1"/>
    <col min="1543" max="1543" width="23" style="12" customWidth="1"/>
    <col min="1544" max="1545" width="0" style="12" hidden="1" customWidth="1"/>
    <col min="1546" max="1546" width="28.28515625" style="12" customWidth="1"/>
    <col min="1547" max="1547" width="57.140625" style="12" customWidth="1"/>
    <col min="1548" max="1548" width="21.7109375" style="12" customWidth="1"/>
    <col min="1549" max="1549" width="18.5703125" style="12" bestFit="1" customWidth="1"/>
    <col min="1550" max="1550" width="14.5703125" style="12" bestFit="1" customWidth="1"/>
    <col min="1551" max="1551" width="17.140625" style="12" customWidth="1"/>
    <col min="1552" max="1792" width="8.85546875" style="12"/>
    <col min="1793" max="1793" width="8.140625" style="12" customWidth="1"/>
    <col min="1794" max="1794" width="23.7109375" style="12" customWidth="1"/>
    <col min="1795" max="1795" width="23.28515625" style="12" customWidth="1"/>
    <col min="1796" max="1797" width="0" style="12" hidden="1" customWidth="1"/>
    <col min="1798" max="1798" width="23.5703125" style="12" customWidth="1"/>
    <col min="1799" max="1799" width="23" style="12" customWidth="1"/>
    <col min="1800" max="1801" width="0" style="12" hidden="1" customWidth="1"/>
    <col min="1802" max="1802" width="28.28515625" style="12" customWidth="1"/>
    <col min="1803" max="1803" width="57.140625" style="12" customWidth="1"/>
    <col min="1804" max="1804" width="21.7109375" style="12" customWidth="1"/>
    <col min="1805" max="1805" width="18.5703125" style="12" bestFit="1" customWidth="1"/>
    <col min="1806" max="1806" width="14.5703125" style="12" bestFit="1" customWidth="1"/>
    <col min="1807" max="1807" width="17.140625" style="12" customWidth="1"/>
    <col min="1808" max="2048" width="8.85546875" style="12"/>
    <col min="2049" max="2049" width="8.140625" style="12" customWidth="1"/>
    <col min="2050" max="2050" width="23.7109375" style="12" customWidth="1"/>
    <col min="2051" max="2051" width="23.28515625" style="12" customWidth="1"/>
    <col min="2052" max="2053" width="0" style="12" hidden="1" customWidth="1"/>
    <col min="2054" max="2054" width="23.5703125" style="12" customWidth="1"/>
    <col min="2055" max="2055" width="23" style="12" customWidth="1"/>
    <col min="2056" max="2057" width="0" style="12" hidden="1" customWidth="1"/>
    <col min="2058" max="2058" width="28.28515625" style="12" customWidth="1"/>
    <col min="2059" max="2059" width="57.140625" style="12" customWidth="1"/>
    <col min="2060" max="2060" width="21.7109375" style="12" customWidth="1"/>
    <col min="2061" max="2061" width="18.5703125" style="12" bestFit="1" customWidth="1"/>
    <col min="2062" max="2062" width="14.5703125" style="12" bestFit="1" customWidth="1"/>
    <col min="2063" max="2063" width="17.140625" style="12" customWidth="1"/>
    <col min="2064" max="2304" width="8.85546875" style="12"/>
    <col min="2305" max="2305" width="8.140625" style="12" customWidth="1"/>
    <col min="2306" max="2306" width="23.7109375" style="12" customWidth="1"/>
    <col min="2307" max="2307" width="23.28515625" style="12" customWidth="1"/>
    <col min="2308" max="2309" width="0" style="12" hidden="1" customWidth="1"/>
    <col min="2310" max="2310" width="23.5703125" style="12" customWidth="1"/>
    <col min="2311" max="2311" width="23" style="12" customWidth="1"/>
    <col min="2312" max="2313" width="0" style="12" hidden="1" customWidth="1"/>
    <col min="2314" max="2314" width="28.28515625" style="12" customWidth="1"/>
    <col min="2315" max="2315" width="57.140625" style="12" customWidth="1"/>
    <col min="2316" max="2316" width="21.7109375" style="12" customWidth="1"/>
    <col min="2317" max="2317" width="18.5703125" style="12" bestFit="1" customWidth="1"/>
    <col min="2318" max="2318" width="14.5703125" style="12" bestFit="1" customWidth="1"/>
    <col min="2319" max="2319" width="17.140625" style="12" customWidth="1"/>
    <col min="2320" max="2560" width="8.85546875" style="12"/>
    <col min="2561" max="2561" width="8.140625" style="12" customWidth="1"/>
    <col min="2562" max="2562" width="23.7109375" style="12" customWidth="1"/>
    <col min="2563" max="2563" width="23.28515625" style="12" customWidth="1"/>
    <col min="2564" max="2565" width="0" style="12" hidden="1" customWidth="1"/>
    <col min="2566" max="2566" width="23.5703125" style="12" customWidth="1"/>
    <col min="2567" max="2567" width="23" style="12" customWidth="1"/>
    <col min="2568" max="2569" width="0" style="12" hidden="1" customWidth="1"/>
    <col min="2570" max="2570" width="28.28515625" style="12" customWidth="1"/>
    <col min="2571" max="2571" width="57.140625" style="12" customWidth="1"/>
    <col min="2572" max="2572" width="21.7109375" style="12" customWidth="1"/>
    <col min="2573" max="2573" width="18.5703125" style="12" bestFit="1" customWidth="1"/>
    <col min="2574" max="2574" width="14.5703125" style="12" bestFit="1" customWidth="1"/>
    <col min="2575" max="2575" width="17.140625" style="12" customWidth="1"/>
    <col min="2576" max="2816" width="8.85546875" style="12"/>
    <col min="2817" max="2817" width="8.140625" style="12" customWidth="1"/>
    <col min="2818" max="2818" width="23.7109375" style="12" customWidth="1"/>
    <col min="2819" max="2819" width="23.28515625" style="12" customWidth="1"/>
    <col min="2820" max="2821" width="0" style="12" hidden="1" customWidth="1"/>
    <col min="2822" max="2822" width="23.5703125" style="12" customWidth="1"/>
    <col min="2823" max="2823" width="23" style="12" customWidth="1"/>
    <col min="2824" max="2825" width="0" style="12" hidden="1" customWidth="1"/>
    <col min="2826" max="2826" width="28.28515625" style="12" customWidth="1"/>
    <col min="2827" max="2827" width="57.140625" style="12" customWidth="1"/>
    <col min="2828" max="2828" width="21.7109375" style="12" customWidth="1"/>
    <col min="2829" max="2829" width="18.5703125" style="12" bestFit="1" customWidth="1"/>
    <col min="2830" max="2830" width="14.5703125" style="12" bestFit="1" customWidth="1"/>
    <col min="2831" max="2831" width="17.140625" style="12" customWidth="1"/>
    <col min="2832" max="3072" width="8.85546875" style="12"/>
    <col min="3073" max="3073" width="8.140625" style="12" customWidth="1"/>
    <col min="3074" max="3074" width="23.7109375" style="12" customWidth="1"/>
    <col min="3075" max="3075" width="23.28515625" style="12" customWidth="1"/>
    <col min="3076" max="3077" width="0" style="12" hidden="1" customWidth="1"/>
    <col min="3078" max="3078" width="23.5703125" style="12" customWidth="1"/>
    <col min="3079" max="3079" width="23" style="12" customWidth="1"/>
    <col min="3080" max="3081" width="0" style="12" hidden="1" customWidth="1"/>
    <col min="3082" max="3082" width="28.28515625" style="12" customWidth="1"/>
    <col min="3083" max="3083" width="57.140625" style="12" customWidth="1"/>
    <col min="3084" max="3084" width="21.7109375" style="12" customWidth="1"/>
    <col min="3085" max="3085" width="18.5703125" style="12" bestFit="1" customWidth="1"/>
    <col min="3086" max="3086" width="14.5703125" style="12" bestFit="1" customWidth="1"/>
    <col min="3087" max="3087" width="17.140625" style="12" customWidth="1"/>
    <col min="3088" max="3328" width="8.85546875" style="12"/>
    <col min="3329" max="3329" width="8.140625" style="12" customWidth="1"/>
    <col min="3330" max="3330" width="23.7109375" style="12" customWidth="1"/>
    <col min="3331" max="3331" width="23.28515625" style="12" customWidth="1"/>
    <col min="3332" max="3333" width="0" style="12" hidden="1" customWidth="1"/>
    <col min="3334" max="3334" width="23.5703125" style="12" customWidth="1"/>
    <col min="3335" max="3335" width="23" style="12" customWidth="1"/>
    <col min="3336" max="3337" width="0" style="12" hidden="1" customWidth="1"/>
    <col min="3338" max="3338" width="28.28515625" style="12" customWidth="1"/>
    <col min="3339" max="3339" width="57.140625" style="12" customWidth="1"/>
    <col min="3340" max="3340" width="21.7109375" style="12" customWidth="1"/>
    <col min="3341" max="3341" width="18.5703125" style="12" bestFit="1" customWidth="1"/>
    <col min="3342" max="3342" width="14.5703125" style="12" bestFit="1" customWidth="1"/>
    <col min="3343" max="3343" width="17.140625" style="12" customWidth="1"/>
    <col min="3344" max="3584" width="8.85546875" style="12"/>
    <col min="3585" max="3585" width="8.140625" style="12" customWidth="1"/>
    <col min="3586" max="3586" width="23.7109375" style="12" customWidth="1"/>
    <col min="3587" max="3587" width="23.28515625" style="12" customWidth="1"/>
    <col min="3588" max="3589" width="0" style="12" hidden="1" customWidth="1"/>
    <col min="3590" max="3590" width="23.5703125" style="12" customWidth="1"/>
    <col min="3591" max="3591" width="23" style="12" customWidth="1"/>
    <col min="3592" max="3593" width="0" style="12" hidden="1" customWidth="1"/>
    <col min="3594" max="3594" width="28.28515625" style="12" customWidth="1"/>
    <col min="3595" max="3595" width="57.140625" style="12" customWidth="1"/>
    <col min="3596" max="3596" width="21.7109375" style="12" customWidth="1"/>
    <col min="3597" max="3597" width="18.5703125" style="12" bestFit="1" customWidth="1"/>
    <col min="3598" max="3598" width="14.5703125" style="12" bestFit="1" customWidth="1"/>
    <col min="3599" max="3599" width="17.140625" style="12" customWidth="1"/>
    <col min="3600" max="3840" width="8.85546875" style="12"/>
    <col min="3841" max="3841" width="8.140625" style="12" customWidth="1"/>
    <col min="3842" max="3842" width="23.7109375" style="12" customWidth="1"/>
    <col min="3843" max="3843" width="23.28515625" style="12" customWidth="1"/>
    <col min="3844" max="3845" width="0" style="12" hidden="1" customWidth="1"/>
    <col min="3846" max="3846" width="23.5703125" style="12" customWidth="1"/>
    <col min="3847" max="3847" width="23" style="12" customWidth="1"/>
    <col min="3848" max="3849" width="0" style="12" hidden="1" customWidth="1"/>
    <col min="3850" max="3850" width="28.28515625" style="12" customWidth="1"/>
    <col min="3851" max="3851" width="57.140625" style="12" customWidth="1"/>
    <col min="3852" max="3852" width="21.7109375" style="12" customWidth="1"/>
    <col min="3853" max="3853" width="18.5703125" style="12" bestFit="1" customWidth="1"/>
    <col min="3854" max="3854" width="14.5703125" style="12" bestFit="1" customWidth="1"/>
    <col min="3855" max="3855" width="17.140625" style="12" customWidth="1"/>
    <col min="3856" max="4096" width="8.85546875" style="12"/>
    <col min="4097" max="4097" width="8.140625" style="12" customWidth="1"/>
    <col min="4098" max="4098" width="23.7109375" style="12" customWidth="1"/>
    <col min="4099" max="4099" width="23.28515625" style="12" customWidth="1"/>
    <col min="4100" max="4101" width="0" style="12" hidden="1" customWidth="1"/>
    <col min="4102" max="4102" width="23.5703125" style="12" customWidth="1"/>
    <col min="4103" max="4103" width="23" style="12" customWidth="1"/>
    <col min="4104" max="4105" width="0" style="12" hidden="1" customWidth="1"/>
    <col min="4106" max="4106" width="28.28515625" style="12" customWidth="1"/>
    <col min="4107" max="4107" width="57.140625" style="12" customWidth="1"/>
    <col min="4108" max="4108" width="21.7109375" style="12" customWidth="1"/>
    <col min="4109" max="4109" width="18.5703125" style="12" bestFit="1" customWidth="1"/>
    <col min="4110" max="4110" width="14.5703125" style="12" bestFit="1" customWidth="1"/>
    <col min="4111" max="4111" width="17.140625" style="12" customWidth="1"/>
    <col min="4112" max="4352" width="8.85546875" style="12"/>
    <col min="4353" max="4353" width="8.140625" style="12" customWidth="1"/>
    <col min="4354" max="4354" width="23.7109375" style="12" customWidth="1"/>
    <col min="4355" max="4355" width="23.28515625" style="12" customWidth="1"/>
    <col min="4356" max="4357" width="0" style="12" hidden="1" customWidth="1"/>
    <col min="4358" max="4358" width="23.5703125" style="12" customWidth="1"/>
    <col min="4359" max="4359" width="23" style="12" customWidth="1"/>
    <col min="4360" max="4361" width="0" style="12" hidden="1" customWidth="1"/>
    <col min="4362" max="4362" width="28.28515625" style="12" customWidth="1"/>
    <col min="4363" max="4363" width="57.140625" style="12" customWidth="1"/>
    <col min="4364" max="4364" width="21.7109375" style="12" customWidth="1"/>
    <col min="4365" max="4365" width="18.5703125" style="12" bestFit="1" customWidth="1"/>
    <col min="4366" max="4366" width="14.5703125" style="12" bestFit="1" customWidth="1"/>
    <col min="4367" max="4367" width="17.140625" style="12" customWidth="1"/>
    <col min="4368" max="4608" width="8.85546875" style="12"/>
    <col min="4609" max="4609" width="8.140625" style="12" customWidth="1"/>
    <col min="4610" max="4610" width="23.7109375" style="12" customWidth="1"/>
    <col min="4611" max="4611" width="23.28515625" style="12" customWidth="1"/>
    <col min="4612" max="4613" width="0" style="12" hidden="1" customWidth="1"/>
    <col min="4614" max="4614" width="23.5703125" style="12" customWidth="1"/>
    <col min="4615" max="4615" width="23" style="12" customWidth="1"/>
    <col min="4616" max="4617" width="0" style="12" hidden="1" customWidth="1"/>
    <col min="4618" max="4618" width="28.28515625" style="12" customWidth="1"/>
    <col min="4619" max="4619" width="57.140625" style="12" customWidth="1"/>
    <col min="4620" max="4620" width="21.7109375" style="12" customWidth="1"/>
    <col min="4621" max="4621" width="18.5703125" style="12" bestFit="1" customWidth="1"/>
    <col min="4622" max="4622" width="14.5703125" style="12" bestFit="1" customWidth="1"/>
    <col min="4623" max="4623" width="17.140625" style="12" customWidth="1"/>
    <col min="4624" max="4864" width="8.85546875" style="12"/>
    <col min="4865" max="4865" width="8.140625" style="12" customWidth="1"/>
    <col min="4866" max="4866" width="23.7109375" style="12" customWidth="1"/>
    <col min="4867" max="4867" width="23.28515625" style="12" customWidth="1"/>
    <col min="4868" max="4869" width="0" style="12" hidden="1" customWidth="1"/>
    <col min="4870" max="4870" width="23.5703125" style="12" customWidth="1"/>
    <col min="4871" max="4871" width="23" style="12" customWidth="1"/>
    <col min="4872" max="4873" width="0" style="12" hidden="1" customWidth="1"/>
    <col min="4874" max="4874" width="28.28515625" style="12" customWidth="1"/>
    <col min="4875" max="4875" width="57.140625" style="12" customWidth="1"/>
    <col min="4876" max="4876" width="21.7109375" style="12" customWidth="1"/>
    <col min="4877" max="4877" width="18.5703125" style="12" bestFit="1" customWidth="1"/>
    <col min="4878" max="4878" width="14.5703125" style="12" bestFit="1" customWidth="1"/>
    <col min="4879" max="4879" width="17.140625" style="12" customWidth="1"/>
    <col min="4880" max="5120" width="8.85546875" style="12"/>
    <col min="5121" max="5121" width="8.140625" style="12" customWidth="1"/>
    <col min="5122" max="5122" width="23.7109375" style="12" customWidth="1"/>
    <col min="5123" max="5123" width="23.28515625" style="12" customWidth="1"/>
    <col min="5124" max="5125" width="0" style="12" hidden="1" customWidth="1"/>
    <col min="5126" max="5126" width="23.5703125" style="12" customWidth="1"/>
    <col min="5127" max="5127" width="23" style="12" customWidth="1"/>
    <col min="5128" max="5129" width="0" style="12" hidden="1" customWidth="1"/>
    <col min="5130" max="5130" width="28.28515625" style="12" customWidth="1"/>
    <col min="5131" max="5131" width="57.140625" style="12" customWidth="1"/>
    <col min="5132" max="5132" width="21.7109375" style="12" customWidth="1"/>
    <col min="5133" max="5133" width="18.5703125" style="12" bestFit="1" customWidth="1"/>
    <col min="5134" max="5134" width="14.5703125" style="12" bestFit="1" customWidth="1"/>
    <col min="5135" max="5135" width="17.140625" style="12" customWidth="1"/>
    <col min="5136" max="5376" width="8.85546875" style="12"/>
    <col min="5377" max="5377" width="8.140625" style="12" customWidth="1"/>
    <col min="5378" max="5378" width="23.7109375" style="12" customWidth="1"/>
    <col min="5379" max="5379" width="23.28515625" style="12" customWidth="1"/>
    <col min="5380" max="5381" width="0" style="12" hidden="1" customWidth="1"/>
    <col min="5382" max="5382" width="23.5703125" style="12" customWidth="1"/>
    <col min="5383" max="5383" width="23" style="12" customWidth="1"/>
    <col min="5384" max="5385" width="0" style="12" hidden="1" customWidth="1"/>
    <col min="5386" max="5386" width="28.28515625" style="12" customWidth="1"/>
    <col min="5387" max="5387" width="57.140625" style="12" customWidth="1"/>
    <col min="5388" max="5388" width="21.7109375" style="12" customWidth="1"/>
    <col min="5389" max="5389" width="18.5703125" style="12" bestFit="1" customWidth="1"/>
    <col min="5390" max="5390" width="14.5703125" style="12" bestFit="1" customWidth="1"/>
    <col min="5391" max="5391" width="17.140625" style="12" customWidth="1"/>
    <col min="5392" max="5632" width="8.85546875" style="12"/>
    <col min="5633" max="5633" width="8.140625" style="12" customWidth="1"/>
    <col min="5634" max="5634" width="23.7109375" style="12" customWidth="1"/>
    <col min="5635" max="5635" width="23.28515625" style="12" customWidth="1"/>
    <col min="5636" max="5637" width="0" style="12" hidden="1" customWidth="1"/>
    <col min="5638" max="5638" width="23.5703125" style="12" customWidth="1"/>
    <col min="5639" max="5639" width="23" style="12" customWidth="1"/>
    <col min="5640" max="5641" width="0" style="12" hidden="1" customWidth="1"/>
    <col min="5642" max="5642" width="28.28515625" style="12" customWidth="1"/>
    <col min="5643" max="5643" width="57.140625" style="12" customWidth="1"/>
    <col min="5644" max="5644" width="21.7109375" style="12" customWidth="1"/>
    <col min="5645" max="5645" width="18.5703125" style="12" bestFit="1" customWidth="1"/>
    <col min="5646" max="5646" width="14.5703125" style="12" bestFit="1" customWidth="1"/>
    <col min="5647" max="5647" width="17.140625" style="12" customWidth="1"/>
    <col min="5648" max="5888" width="8.85546875" style="12"/>
    <col min="5889" max="5889" width="8.140625" style="12" customWidth="1"/>
    <col min="5890" max="5890" width="23.7109375" style="12" customWidth="1"/>
    <col min="5891" max="5891" width="23.28515625" style="12" customWidth="1"/>
    <col min="5892" max="5893" width="0" style="12" hidden="1" customWidth="1"/>
    <col min="5894" max="5894" width="23.5703125" style="12" customWidth="1"/>
    <col min="5895" max="5895" width="23" style="12" customWidth="1"/>
    <col min="5896" max="5897" width="0" style="12" hidden="1" customWidth="1"/>
    <col min="5898" max="5898" width="28.28515625" style="12" customWidth="1"/>
    <col min="5899" max="5899" width="57.140625" style="12" customWidth="1"/>
    <col min="5900" max="5900" width="21.7109375" style="12" customWidth="1"/>
    <col min="5901" max="5901" width="18.5703125" style="12" bestFit="1" customWidth="1"/>
    <col min="5902" max="5902" width="14.5703125" style="12" bestFit="1" customWidth="1"/>
    <col min="5903" max="5903" width="17.140625" style="12" customWidth="1"/>
    <col min="5904" max="6144" width="8.85546875" style="12"/>
    <col min="6145" max="6145" width="8.140625" style="12" customWidth="1"/>
    <col min="6146" max="6146" width="23.7109375" style="12" customWidth="1"/>
    <col min="6147" max="6147" width="23.28515625" style="12" customWidth="1"/>
    <col min="6148" max="6149" width="0" style="12" hidden="1" customWidth="1"/>
    <col min="6150" max="6150" width="23.5703125" style="12" customWidth="1"/>
    <col min="6151" max="6151" width="23" style="12" customWidth="1"/>
    <col min="6152" max="6153" width="0" style="12" hidden="1" customWidth="1"/>
    <col min="6154" max="6154" width="28.28515625" style="12" customWidth="1"/>
    <col min="6155" max="6155" width="57.140625" style="12" customWidth="1"/>
    <col min="6156" max="6156" width="21.7109375" style="12" customWidth="1"/>
    <col min="6157" max="6157" width="18.5703125" style="12" bestFit="1" customWidth="1"/>
    <col min="6158" max="6158" width="14.5703125" style="12" bestFit="1" customWidth="1"/>
    <col min="6159" max="6159" width="17.140625" style="12" customWidth="1"/>
    <col min="6160" max="6400" width="8.85546875" style="12"/>
    <col min="6401" max="6401" width="8.140625" style="12" customWidth="1"/>
    <col min="6402" max="6402" width="23.7109375" style="12" customWidth="1"/>
    <col min="6403" max="6403" width="23.28515625" style="12" customWidth="1"/>
    <col min="6404" max="6405" width="0" style="12" hidden="1" customWidth="1"/>
    <col min="6406" max="6406" width="23.5703125" style="12" customWidth="1"/>
    <col min="6407" max="6407" width="23" style="12" customWidth="1"/>
    <col min="6408" max="6409" width="0" style="12" hidden="1" customWidth="1"/>
    <col min="6410" max="6410" width="28.28515625" style="12" customWidth="1"/>
    <col min="6411" max="6411" width="57.140625" style="12" customWidth="1"/>
    <col min="6412" max="6412" width="21.7109375" style="12" customWidth="1"/>
    <col min="6413" max="6413" width="18.5703125" style="12" bestFit="1" customWidth="1"/>
    <col min="6414" max="6414" width="14.5703125" style="12" bestFit="1" customWidth="1"/>
    <col min="6415" max="6415" width="17.140625" style="12" customWidth="1"/>
    <col min="6416" max="6656" width="8.85546875" style="12"/>
    <col min="6657" max="6657" width="8.140625" style="12" customWidth="1"/>
    <col min="6658" max="6658" width="23.7109375" style="12" customWidth="1"/>
    <col min="6659" max="6659" width="23.28515625" style="12" customWidth="1"/>
    <col min="6660" max="6661" width="0" style="12" hidden="1" customWidth="1"/>
    <col min="6662" max="6662" width="23.5703125" style="12" customWidth="1"/>
    <col min="6663" max="6663" width="23" style="12" customWidth="1"/>
    <col min="6664" max="6665" width="0" style="12" hidden="1" customWidth="1"/>
    <col min="6666" max="6666" width="28.28515625" style="12" customWidth="1"/>
    <col min="6667" max="6667" width="57.140625" style="12" customWidth="1"/>
    <col min="6668" max="6668" width="21.7109375" style="12" customWidth="1"/>
    <col min="6669" max="6669" width="18.5703125" style="12" bestFit="1" customWidth="1"/>
    <col min="6670" max="6670" width="14.5703125" style="12" bestFit="1" customWidth="1"/>
    <col min="6671" max="6671" width="17.140625" style="12" customWidth="1"/>
    <col min="6672" max="6912" width="8.85546875" style="12"/>
    <col min="6913" max="6913" width="8.140625" style="12" customWidth="1"/>
    <col min="6914" max="6914" width="23.7109375" style="12" customWidth="1"/>
    <col min="6915" max="6915" width="23.28515625" style="12" customWidth="1"/>
    <col min="6916" max="6917" width="0" style="12" hidden="1" customWidth="1"/>
    <col min="6918" max="6918" width="23.5703125" style="12" customWidth="1"/>
    <col min="6919" max="6919" width="23" style="12" customWidth="1"/>
    <col min="6920" max="6921" width="0" style="12" hidden="1" customWidth="1"/>
    <col min="6922" max="6922" width="28.28515625" style="12" customWidth="1"/>
    <col min="6923" max="6923" width="57.140625" style="12" customWidth="1"/>
    <col min="6924" max="6924" width="21.7109375" style="12" customWidth="1"/>
    <col min="6925" max="6925" width="18.5703125" style="12" bestFit="1" customWidth="1"/>
    <col min="6926" max="6926" width="14.5703125" style="12" bestFit="1" customWidth="1"/>
    <col min="6927" max="6927" width="17.140625" style="12" customWidth="1"/>
    <col min="6928" max="7168" width="8.85546875" style="12"/>
    <col min="7169" max="7169" width="8.140625" style="12" customWidth="1"/>
    <col min="7170" max="7170" width="23.7109375" style="12" customWidth="1"/>
    <col min="7171" max="7171" width="23.28515625" style="12" customWidth="1"/>
    <col min="7172" max="7173" width="0" style="12" hidden="1" customWidth="1"/>
    <col min="7174" max="7174" width="23.5703125" style="12" customWidth="1"/>
    <col min="7175" max="7175" width="23" style="12" customWidth="1"/>
    <col min="7176" max="7177" width="0" style="12" hidden="1" customWidth="1"/>
    <col min="7178" max="7178" width="28.28515625" style="12" customWidth="1"/>
    <col min="7179" max="7179" width="57.140625" style="12" customWidth="1"/>
    <col min="7180" max="7180" width="21.7109375" style="12" customWidth="1"/>
    <col min="7181" max="7181" width="18.5703125" style="12" bestFit="1" customWidth="1"/>
    <col min="7182" max="7182" width="14.5703125" style="12" bestFit="1" customWidth="1"/>
    <col min="7183" max="7183" width="17.140625" style="12" customWidth="1"/>
    <col min="7184" max="7424" width="8.85546875" style="12"/>
    <col min="7425" max="7425" width="8.140625" style="12" customWidth="1"/>
    <col min="7426" max="7426" width="23.7109375" style="12" customWidth="1"/>
    <col min="7427" max="7427" width="23.28515625" style="12" customWidth="1"/>
    <col min="7428" max="7429" width="0" style="12" hidden="1" customWidth="1"/>
    <col min="7430" max="7430" width="23.5703125" style="12" customWidth="1"/>
    <col min="7431" max="7431" width="23" style="12" customWidth="1"/>
    <col min="7432" max="7433" width="0" style="12" hidden="1" customWidth="1"/>
    <col min="7434" max="7434" width="28.28515625" style="12" customWidth="1"/>
    <col min="7435" max="7435" width="57.140625" style="12" customWidth="1"/>
    <col min="7436" max="7436" width="21.7109375" style="12" customWidth="1"/>
    <col min="7437" max="7437" width="18.5703125" style="12" bestFit="1" customWidth="1"/>
    <col min="7438" max="7438" width="14.5703125" style="12" bestFit="1" customWidth="1"/>
    <col min="7439" max="7439" width="17.140625" style="12" customWidth="1"/>
    <col min="7440" max="7680" width="8.85546875" style="12"/>
    <col min="7681" max="7681" width="8.140625" style="12" customWidth="1"/>
    <col min="7682" max="7682" width="23.7109375" style="12" customWidth="1"/>
    <col min="7683" max="7683" width="23.28515625" style="12" customWidth="1"/>
    <col min="7684" max="7685" width="0" style="12" hidden="1" customWidth="1"/>
    <col min="7686" max="7686" width="23.5703125" style="12" customWidth="1"/>
    <col min="7687" max="7687" width="23" style="12" customWidth="1"/>
    <col min="7688" max="7689" width="0" style="12" hidden="1" customWidth="1"/>
    <col min="7690" max="7690" width="28.28515625" style="12" customWidth="1"/>
    <col min="7691" max="7691" width="57.140625" style="12" customWidth="1"/>
    <col min="7692" max="7692" width="21.7109375" style="12" customWidth="1"/>
    <col min="7693" max="7693" width="18.5703125" style="12" bestFit="1" customWidth="1"/>
    <col min="7694" max="7694" width="14.5703125" style="12" bestFit="1" customWidth="1"/>
    <col min="7695" max="7695" width="17.140625" style="12" customWidth="1"/>
    <col min="7696" max="7936" width="8.85546875" style="12"/>
    <col min="7937" max="7937" width="8.140625" style="12" customWidth="1"/>
    <col min="7938" max="7938" width="23.7109375" style="12" customWidth="1"/>
    <col min="7939" max="7939" width="23.28515625" style="12" customWidth="1"/>
    <col min="7940" max="7941" width="0" style="12" hidden="1" customWidth="1"/>
    <col min="7942" max="7942" width="23.5703125" style="12" customWidth="1"/>
    <col min="7943" max="7943" width="23" style="12" customWidth="1"/>
    <col min="7944" max="7945" width="0" style="12" hidden="1" customWidth="1"/>
    <col min="7946" max="7946" width="28.28515625" style="12" customWidth="1"/>
    <col min="7947" max="7947" width="57.140625" style="12" customWidth="1"/>
    <col min="7948" max="7948" width="21.7109375" style="12" customWidth="1"/>
    <col min="7949" max="7949" width="18.5703125" style="12" bestFit="1" customWidth="1"/>
    <col min="7950" max="7950" width="14.5703125" style="12" bestFit="1" customWidth="1"/>
    <col min="7951" max="7951" width="17.140625" style="12" customWidth="1"/>
    <col min="7952" max="8192" width="8.85546875" style="12"/>
    <col min="8193" max="8193" width="8.140625" style="12" customWidth="1"/>
    <col min="8194" max="8194" width="23.7109375" style="12" customWidth="1"/>
    <col min="8195" max="8195" width="23.28515625" style="12" customWidth="1"/>
    <col min="8196" max="8197" width="0" style="12" hidden="1" customWidth="1"/>
    <col min="8198" max="8198" width="23.5703125" style="12" customWidth="1"/>
    <col min="8199" max="8199" width="23" style="12" customWidth="1"/>
    <col min="8200" max="8201" width="0" style="12" hidden="1" customWidth="1"/>
    <col min="8202" max="8202" width="28.28515625" style="12" customWidth="1"/>
    <col min="8203" max="8203" width="57.140625" style="12" customWidth="1"/>
    <col min="8204" max="8204" width="21.7109375" style="12" customWidth="1"/>
    <col min="8205" max="8205" width="18.5703125" style="12" bestFit="1" customWidth="1"/>
    <col min="8206" max="8206" width="14.5703125" style="12" bestFit="1" customWidth="1"/>
    <col min="8207" max="8207" width="17.140625" style="12" customWidth="1"/>
    <col min="8208" max="8448" width="8.85546875" style="12"/>
    <col min="8449" max="8449" width="8.140625" style="12" customWidth="1"/>
    <col min="8450" max="8450" width="23.7109375" style="12" customWidth="1"/>
    <col min="8451" max="8451" width="23.28515625" style="12" customWidth="1"/>
    <col min="8452" max="8453" width="0" style="12" hidden="1" customWidth="1"/>
    <col min="8454" max="8454" width="23.5703125" style="12" customWidth="1"/>
    <col min="8455" max="8455" width="23" style="12" customWidth="1"/>
    <col min="8456" max="8457" width="0" style="12" hidden="1" customWidth="1"/>
    <col min="8458" max="8458" width="28.28515625" style="12" customWidth="1"/>
    <col min="8459" max="8459" width="57.140625" style="12" customWidth="1"/>
    <col min="8460" max="8460" width="21.7109375" style="12" customWidth="1"/>
    <col min="8461" max="8461" width="18.5703125" style="12" bestFit="1" customWidth="1"/>
    <col min="8462" max="8462" width="14.5703125" style="12" bestFit="1" customWidth="1"/>
    <col min="8463" max="8463" width="17.140625" style="12" customWidth="1"/>
    <col min="8464" max="8704" width="8.85546875" style="12"/>
    <col min="8705" max="8705" width="8.140625" style="12" customWidth="1"/>
    <col min="8706" max="8706" width="23.7109375" style="12" customWidth="1"/>
    <col min="8707" max="8707" width="23.28515625" style="12" customWidth="1"/>
    <col min="8708" max="8709" width="0" style="12" hidden="1" customWidth="1"/>
    <col min="8710" max="8710" width="23.5703125" style="12" customWidth="1"/>
    <col min="8711" max="8711" width="23" style="12" customWidth="1"/>
    <col min="8712" max="8713" width="0" style="12" hidden="1" customWidth="1"/>
    <col min="8714" max="8714" width="28.28515625" style="12" customWidth="1"/>
    <col min="8715" max="8715" width="57.140625" style="12" customWidth="1"/>
    <col min="8716" max="8716" width="21.7109375" style="12" customWidth="1"/>
    <col min="8717" max="8717" width="18.5703125" style="12" bestFit="1" customWidth="1"/>
    <col min="8718" max="8718" width="14.5703125" style="12" bestFit="1" customWidth="1"/>
    <col min="8719" max="8719" width="17.140625" style="12" customWidth="1"/>
    <col min="8720" max="8960" width="8.85546875" style="12"/>
    <col min="8961" max="8961" width="8.140625" style="12" customWidth="1"/>
    <col min="8962" max="8962" width="23.7109375" style="12" customWidth="1"/>
    <col min="8963" max="8963" width="23.28515625" style="12" customWidth="1"/>
    <col min="8964" max="8965" width="0" style="12" hidden="1" customWidth="1"/>
    <col min="8966" max="8966" width="23.5703125" style="12" customWidth="1"/>
    <col min="8967" max="8967" width="23" style="12" customWidth="1"/>
    <col min="8968" max="8969" width="0" style="12" hidden="1" customWidth="1"/>
    <col min="8970" max="8970" width="28.28515625" style="12" customWidth="1"/>
    <col min="8971" max="8971" width="57.140625" style="12" customWidth="1"/>
    <col min="8972" max="8972" width="21.7109375" style="12" customWidth="1"/>
    <col min="8973" max="8973" width="18.5703125" style="12" bestFit="1" customWidth="1"/>
    <col min="8974" max="8974" width="14.5703125" style="12" bestFit="1" customWidth="1"/>
    <col min="8975" max="8975" width="17.140625" style="12" customWidth="1"/>
    <col min="8976" max="9216" width="8.85546875" style="12"/>
    <col min="9217" max="9217" width="8.140625" style="12" customWidth="1"/>
    <col min="9218" max="9218" width="23.7109375" style="12" customWidth="1"/>
    <col min="9219" max="9219" width="23.28515625" style="12" customWidth="1"/>
    <col min="9220" max="9221" width="0" style="12" hidden="1" customWidth="1"/>
    <col min="9222" max="9222" width="23.5703125" style="12" customWidth="1"/>
    <col min="9223" max="9223" width="23" style="12" customWidth="1"/>
    <col min="9224" max="9225" width="0" style="12" hidden="1" customWidth="1"/>
    <col min="9226" max="9226" width="28.28515625" style="12" customWidth="1"/>
    <col min="9227" max="9227" width="57.140625" style="12" customWidth="1"/>
    <col min="9228" max="9228" width="21.7109375" style="12" customWidth="1"/>
    <col min="9229" max="9229" width="18.5703125" style="12" bestFit="1" customWidth="1"/>
    <col min="9230" max="9230" width="14.5703125" style="12" bestFit="1" customWidth="1"/>
    <col min="9231" max="9231" width="17.140625" style="12" customWidth="1"/>
    <col min="9232" max="9472" width="8.85546875" style="12"/>
    <col min="9473" max="9473" width="8.140625" style="12" customWidth="1"/>
    <col min="9474" max="9474" width="23.7109375" style="12" customWidth="1"/>
    <col min="9475" max="9475" width="23.28515625" style="12" customWidth="1"/>
    <col min="9476" max="9477" width="0" style="12" hidden="1" customWidth="1"/>
    <col min="9478" max="9478" width="23.5703125" style="12" customWidth="1"/>
    <col min="9479" max="9479" width="23" style="12" customWidth="1"/>
    <col min="9480" max="9481" width="0" style="12" hidden="1" customWidth="1"/>
    <col min="9482" max="9482" width="28.28515625" style="12" customWidth="1"/>
    <col min="9483" max="9483" width="57.140625" style="12" customWidth="1"/>
    <col min="9484" max="9484" width="21.7109375" style="12" customWidth="1"/>
    <col min="9485" max="9485" width="18.5703125" style="12" bestFit="1" customWidth="1"/>
    <col min="9486" max="9486" width="14.5703125" style="12" bestFit="1" customWidth="1"/>
    <col min="9487" max="9487" width="17.140625" style="12" customWidth="1"/>
    <col min="9488" max="9728" width="8.85546875" style="12"/>
    <col min="9729" max="9729" width="8.140625" style="12" customWidth="1"/>
    <col min="9730" max="9730" width="23.7109375" style="12" customWidth="1"/>
    <col min="9731" max="9731" width="23.28515625" style="12" customWidth="1"/>
    <col min="9732" max="9733" width="0" style="12" hidden="1" customWidth="1"/>
    <col min="9734" max="9734" width="23.5703125" style="12" customWidth="1"/>
    <col min="9735" max="9735" width="23" style="12" customWidth="1"/>
    <col min="9736" max="9737" width="0" style="12" hidden="1" customWidth="1"/>
    <col min="9738" max="9738" width="28.28515625" style="12" customWidth="1"/>
    <col min="9739" max="9739" width="57.140625" style="12" customWidth="1"/>
    <col min="9740" max="9740" width="21.7109375" style="12" customWidth="1"/>
    <col min="9741" max="9741" width="18.5703125" style="12" bestFit="1" customWidth="1"/>
    <col min="9742" max="9742" width="14.5703125" style="12" bestFit="1" customWidth="1"/>
    <col min="9743" max="9743" width="17.140625" style="12" customWidth="1"/>
    <col min="9744" max="9984" width="8.85546875" style="12"/>
    <col min="9985" max="9985" width="8.140625" style="12" customWidth="1"/>
    <col min="9986" max="9986" width="23.7109375" style="12" customWidth="1"/>
    <col min="9987" max="9987" width="23.28515625" style="12" customWidth="1"/>
    <col min="9988" max="9989" width="0" style="12" hidden="1" customWidth="1"/>
    <col min="9990" max="9990" width="23.5703125" style="12" customWidth="1"/>
    <col min="9991" max="9991" width="23" style="12" customWidth="1"/>
    <col min="9992" max="9993" width="0" style="12" hidden="1" customWidth="1"/>
    <col min="9994" max="9994" width="28.28515625" style="12" customWidth="1"/>
    <col min="9995" max="9995" width="57.140625" style="12" customWidth="1"/>
    <col min="9996" max="9996" width="21.7109375" style="12" customWidth="1"/>
    <col min="9997" max="9997" width="18.5703125" style="12" bestFit="1" customWidth="1"/>
    <col min="9998" max="9998" width="14.5703125" style="12" bestFit="1" customWidth="1"/>
    <col min="9999" max="9999" width="17.140625" style="12" customWidth="1"/>
    <col min="10000" max="10240" width="8.85546875" style="12"/>
    <col min="10241" max="10241" width="8.140625" style="12" customWidth="1"/>
    <col min="10242" max="10242" width="23.7109375" style="12" customWidth="1"/>
    <col min="10243" max="10243" width="23.28515625" style="12" customWidth="1"/>
    <col min="10244" max="10245" width="0" style="12" hidden="1" customWidth="1"/>
    <col min="10246" max="10246" width="23.5703125" style="12" customWidth="1"/>
    <col min="10247" max="10247" width="23" style="12" customWidth="1"/>
    <col min="10248" max="10249" width="0" style="12" hidden="1" customWidth="1"/>
    <col min="10250" max="10250" width="28.28515625" style="12" customWidth="1"/>
    <col min="10251" max="10251" width="57.140625" style="12" customWidth="1"/>
    <col min="10252" max="10252" width="21.7109375" style="12" customWidth="1"/>
    <col min="10253" max="10253" width="18.5703125" style="12" bestFit="1" customWidth="1"/>
    <col min="10254" max="10254" width="14.5703125" style="12" bestFit="1" customWidth="1"/>
    <col min="10255" max="10255" width="17.140625" style="12" customWidth="1"/>
    <col min="10256" max="10496" width="8.85546875" style="12"/>
    <col min="10497" max="10497" width="8.140625" style="12" customWidth="1"/>
    <col min="10498" max="10498" width="23.7109375" style="12" customWidth="1"/>
    <col min="10499" max="10499" width="23.28515625" style="12" customWidth="1"/>
    <col min="10500" max="10501" width="0" style="12" hidden="1" customWidth="1"/>
    <col min="10502" max="10502" width="23.5703125" style="12" customWidth="1"/>
    <col min="10503" max="10503" width="23" style="12" customWidth="1"/>
    <col min="10504" max="10505" width="0" style="12" hidden="1" customWidth="1"/>
    <col min="10506" max="10506" width="28.28515625" style="12" customWidth="1"/>
    <col min="10507" max="10507" width="57.140625" style="12" customWidth="1"/>
    <col min="10508" max="10508" width="21.7109375" style="12" customWidth="1"/>
    <col min="10509" max="10509" width="18.5703125" style="12" bestFit="1" customWidth="1"/>
    <col min="10510" max="10510" width="14.5703125" style="12" bestFit="1" customWidth="1"/>
    <col min="10511" max="10511" width="17.140625" style="12" customWidth="1"/>
    <col min="10512" max="10752" width="8.85546875" style="12"/>
    <col min="10753" max="10753" width="8.140625" style="12" customWidth="1"/>
    <col min="10754" max="10754" width="23.7109375" style="12" customWidth="1"/>
    <col min="10755" max="10755" width="23.28515625" style="12" customWidth="1"/>
    <col min="10756" max="10757" width="0" style="12" hidden="1" customWidth="1"/>
    <col min="10758" max="10758" width="23.5703125" style="12" customWidth="1"/>
    <col min="10759" max="10759" width="23" style="12" customWidth="1"/>
    <col min="10760" max="10761" width="0" style="12" hidden="1" customWidth="1"/>
    <col min="10762" max="10762" width="28.28515625" style="12" customWidth="1"/>
    <col min="10763" max="10763" width="57.140625" style="12" customWidth="1"/>
    <col min="10764" max="10764" width="21.7109375" style="12" customWidth="1"/>
    <col min="10765" max="10765" width="18.5703125" style="12" bestFit="1" customWidth="1"/>
    <col min="10766" max="10766" width="14.5703125" style="12" bestFit="1" customWidth="1"/>
    <col min="10767" max="10767" width="17.140625" style="12" customWidth="1"/>
    <col min="10768" max="11008" width="8.85546875" style="12"/>
    <col min="11009" max="11009" width="8.140625" style="12" customWidth="1"/>
    <col min="11010" max="11010" width="23.7109375" style="12" customWidth="1"/>
    <col min="11011" max="11011" width="23.28515625" style="12" customWidth="1"/>
    <col min="11012" max="11013" width="0" style="12" hidden="1" customWidth="1"/>
    <col min="11014" max="11014" width="23.5703125" style="12" customWidth="1"/>
    <col min="11015" max="11015" width="23" style="12" customWidth="1"/>
    <col min="11016" max="11017" width="0" style="12" hidden="1" customWidth="1"/>
    <col min="11018" max="11018" width="28.28515625" style="12" customWidth="1"/>
    <col min="11019" max="11019" width="57.140625" style="12" customWidth="1"/>
    <col min="11020" max="11020" width="21.7109375" style="12" customWidth="1"/>
    <col min="11021" max="11021" width="18.5703125" style="12" bestFit="1" customWidth="1"/>
    <col min="11022" max="11022" width="14.5703125" style="12" bestFit="1" customWidth="1"/>
    <col min="11023" max="11023" width="17.140625" style="12" customWidth="1"/>
    <col min="11024" max="11264" width="8.85546875" style="12"/>
    <col min="11265" max="11265" width="8.140625" style="12" customWidth="1"/>
    <col min="11266" max="11266" width="23.7109375" style="12" customWidth="1"/>
    <col min="11267" max="11267" width="23.28515625" style="12" customWidth="1"/>
    <col min="11268" max="11269" width="0" style="12" hidden="1" customWidth="1"/>
    <col min="11270" max="11270" width="23.5703125" style="12" customWidth="1"/>
    <col min="11271" max="11271" width="23" style="12" customWidth="1"/>
    <col min="11272" max="11273" width="0" style="12" hidden="1" customWidth="1"/>
    <col min="11274" max="11274" width="28.28515625" style="12" customWidth="1"/>
    <col min="11275" max="11275" width="57.140625" style="12" customWidth="1"/>
    <col min="11276" max="11276" width="21.7109375" style="12" customWidth="1"/>
    <col min="11277" max="11277" width="18.5703125" style="12" bestFit="1" customWidth="1"/>
    <col min="11278" max="11278" width="14.5703125" style="12" bestFit="1" customWidth="1"/>
    <col min="11279" max="11279" width="17.140625" style="12" customWidth="1"/>
    <col min="11280" max="11520" width="8.85546875" style="12"/>
    <col min="11521" max="11521" width="8.140625" style="12" customWidth="1"/>
    <col min="11522" max="11522" width="23.7109375" style="12" customWidth="1"/>
    <col min="11523" max="11523" width="23.28515625" style="12" customWidth="1"/>
    <col min="11524" max="11525" width="0" style="12" hidden="1" customWidth="1"/>
    <col min="11526" max="11526" width="23.5703125" style="12" customWidth="1"/>
    <col min="11527" max="11527" width="23" style="12" customWidth="1"/>
    <col min="11528" max="11529" width="0" style="12" hidden="1" customWidth="1"/>
    <col min="11530" max="11530" width="28.28515625" style="12" customWidth="1"/>
    <col min="11531" max="11531" width="57.140625" style="12" customWidth="1"/>
    <col min="11532" max="11532" width="21.7109375" style="12" customWidth="1"/>
    <col min="11533" max="11533" width="18.5703125" style="12" bestFit="1" customWidth="1"/>
    <col min="11534" max="11534" width="14.5703125" style="12" bestFit="1" customWidth="1"/>
    <col min="11535" max="11535" width="17.140625" style="12" customWidth="1"/>
    <col min="11536" max="11776" width="8.85546875" style="12"/>
    <col min="11777" max="11777" width="8.140625" style="12" customWidth="1"/>
    <col min="11778" max="11778" width="23.7109375" style="12" customWidth="1"/>
    <col min="11779" max="11779" width="23.28515625" style="12" customWidth="1"/>
    <col min="11780" max="11781" width="0" style="12" hidden="1" customWidth="1"/>
    <col min="11782" max="11782" width="23.5703125" style="12" customWidth="1"/>
    <col min="11783" max="11783" width="23" style="12" customWidth="1"/>
    <col min="11784" max="11785" width="0" style="12" hidden="1" customWidth="1"/>
    <col min="11786" max="11786" width="28.28515625" style="12" customWidth="1"/>
    <col min="11787" max="11787" width="57.140625" style="12" customWidth="1"/>
    <col min="11788" max="11788" width="21.7109375" style="12" customWidth="1"/>
    <col min="11789" max="11789" width="18.5703125" style="12" bestFit="1" customWidth="1"/>
    <col min="11790" max="11790" width="14.5703125" style="12" bestFit="1" customWidth="1"/>
    <col min="11791" max="11791" width="17.140625" style="12" customWidth="1"/>
    <col min="11792" max="12032" width="8.85546875" style="12"/>
    <col min="12033" max="12033" width="8.140625" style="12" customWidth="1"/>
    <col min="12034" max="12034" width="23.7109375" style="12" customWidth="1"/>
    <col min="12035" max="12035" width="23.28515625" style="12" customWidth="1"/>
    <col min="12036" max="12037" width="0" style="12" hidden="1" customWidth="1"/>
    <col min="12038" max="12038" width="23.5703125" style="12" customWidth="1"/>
    <col min="12039" max="12039" width="23" style="12" customWidth="1"/>
    <col min="12040" max="12041" width="0" style="12" hidden="1" customWidth="1"/>
    <col min="12042" max="12042" width="28.28515625" style="12" customWidth="1"/>
    <col min="12043" max="12043" width="57.140625" style="12" customWidth="1"/>
    <col min="12044" max="12044" width="21.7109375" style="12" customWidth="1"/>
    <col min="12045" max="12045" width="18.5703125" style="12" bestFit="1" customWidth="1"/>
    <col min="12046" max="12046" width="14.5703125" style="12" bestFit="1" customWidth="1"/>
    <col min="12047" max="12047" width="17.140625" style="12" customWidth="1"/>
    <col min="12048" max="12288" width="8.85546875" style="12"/>
    <col min="12289" max="12289" width="8.140625" style="12" customWidth="1"/>
    <col min="12290" max="12290" width="23.7109375" style="12" customWidth="1"/>
    <col min="12291" max="12291" width="23.28515625" style="12" customWidth="1"/>
    <col min="12292" max="12293" width="0" style="12" hidden="1" customWidth="1"/>
    <col min="12294" max="12294" width="23.5703125" style="12" customWidth="1"/>
    <col min="12295" max="12295" width="23" style="12" customWidth="1"/>
    <col min="12296" max="12297" width="0" style="12" hidden="1" customWidth="1"/>
    <col min="12298" max="12298" width="28.28515625" style="12" customWidth="1"/>
    <col min="12299" max="12299" width="57.140625" style="12" customWidth="1"/>
    <col min="12300" max="12300" width="21.7109375" style="12" customWidth="1"/>
    <col min="12301" max="12301" width="18.5703125" style="12" bestFit="1" customWidth="1"/>
    <col min="12302" max="12302" width="14.5703125" style="12" bestFit="1" customWidth="1"/>
    <col min="12303" max="12303" width="17.140625" style="12" customWidth="1"/>
    <col min="12304" max="12544" width="8.85546875" style="12"/>
    <col min="12545" max="12545" width="8.140625" style="12" customWidth="1"/>
    <col min="12546" max="12546" width="23.7109375" style="12" customWidth="1"/>
    <col min="12547" max="12547" width="23.28515625" style="12" customWidth="1"/>
    <col min="12548" max="12549" width="0" style="12" hidden="1" customWidth="1"/>
    <col min="12550" max="12550" width="23.5703125" style="12" customWidth="1"/>
    <col min="12551" max="12551" width="23" style="12" customWidth="1"/>
    <col min="12552" max="12553" width="0" style="12" hidden="1" customWidth="1"/>
    <col min="12554" max="12554" width="28.28515625" style="12" customWidth="1"/>
    <col min="12555" max="12555" width="57.140625" style="12" customWidth="1"/>
    <col min="12556" max="12556" width="21.7109375" style="12" customWidth="1"/>
    <col min="12557" max="12557" width="18.5703125" style="12" bestFit="1" customWidth="1"/>
    <col min="12558" max="12558" width="14.5703125" style="12" bestFit="1" customWidth="1"/>
    <col min="12559" max="12559" width="17.140625" style="12" customWidth="1"/>
    <col min="12560" max="12800" width="8.85546875" style="12"/>
    <col min="12801" max="12801" width="8.140625" style="12" customWidth="1"/>
    <col min="12802" max="12802" width="23.7109375" style="12" customWidth="1"/>
    <col min="12803" max="12803" width="23.28515625" style="12" customWidth="1"/>
    <col min="12804" max="12805" width="0" style="12" hidden="1" customWidth="1"/>
    <col min="12806" max="12806" width="23.5703125" style="12" customWidth="1"/>
    <col min="12807" max="12807" width="23" style="12" customWidth="1"/>
    <col min="12808" max="12809" width="0" style="12" hidden="1" customWidth="1"/>
    <col min="12810" max="12810" width="28.28515625" style="12" customWidth="1"/>
    <col min="12811" max="12811" width="57.140625" style="12" customWidth="1"/>
    <col min="12812" max="12812" width="21.7109375" style="12" customWidth="1"/>
    <col min="12813" max="12813" width="18.5703125" style="12" bestFit="1" customWidth="1"/>
    <col min="12814" max="12814" width="14.5703125" style="12" bestFit="1" customWidth="1"/>
    <col min="12815" max="12815" width="17.140625" style="12" customWidth="1"/>
    <col min="12816" max="13056" width="8.85546875" style="12"/>
    <col min="13057" max="13057" width="8.140625" style="12" customWidth="1"/>
    <col min="13058" max="13058" width="23.7109375" style="12" customWidth="1"/>
    <col min="13059" max="13059" width="23.28515625" style="12" customWidth="1"/>
    <col min="13060" max="13061" width="0" style="12" hidden="1" customWidth="1"/>
    <col min="13062" max="13062" width="23.5703125" style="12" customWidth="1"/>
    <col min="13063" max="13063" width="23" style="12" customWidth="1"/>
    <col min="13064" max="13065" width="0" style="12" hidden="1" customWidth="1"/>
    <col min="13066" max="13066" width="28.28515625" style="12" customWidth="1"/>
    <col min="13067" max="13067" width="57.140625" style="12" customWidth="1"/>
    <col min="13068" max="13068" width="21.7109375" style="12" customWidth="1"/>
    <col min="13069" max="13069" width="18.5703125" style="12" bestFit="1" customWidth="1"/>
    <col min="13070" max="13070" width="14.5703125" style="12" bestFit="1" customWidth="1"/>
    <col min="13071" max="13071" width="17.140625" style="12" customWidth="1"/>
    <col min="13072" max="13312" width="8.85546875" style="12"/>
    <col min="13313" max="13313" width="8.140625" style="12" customWidth="1"/>
    <col min="13314" max="13314" width="23.7109375" style="12" customWidth="1"/>
    <col min="13315" max="13315" width="23.28515625" style="12" customWidth="1"/>
    <col min="13316" max="13317" width="0" style="12" hidden="1" customWidth="1"/>
    <col min="13318" max="13318" width="23.5703125" style="12" customWidth="1"/>
    <col min="13319" max="13319" width="23" style="12" customWidth="1"/>
    <col min="13320" max="13321" width="0" style="12" hidden="1" customWidth="1"/>
    <col min="13322" max="13322" width="28.28515625" style="12" customWidth="1"/>
    <col min="13323" max="13323" width="57.140625" style="12" customWidth="1"/>
    <col min="13324" max="13324" width="21.7109375" style="12" customWidth="1"/>
    <col min="13325" max="13325" width="18.5703125" style="12" bestFit="1" customWidth="1"/>
    <col min="13326" max="13326" width="14.5703125" style="12" bestFit="1" customWidth="1"/>
    <col min="13327" max="13327" width="17.140625" style="12" customWidth="1"/>
    <col min="13328" max="13568" width="8.85546875" style="12"/>
    <col min="13569" max="13569" width="8.140625" style="12" customWidth="1"/>
    <col min="13570" max="13570" width="23.7109375" style="12" customWidth="1"/>
    <col min="13571" max="13571" width="23.28515625" style="12" customWidth="1"/>
    <col min="13572" max="13573" width="0" style="12" hidden="1" customWidth="1"/>
    <col min="13574" max="13574" width="23.5703125" style="12" customWidth="1"/>
    <col min="13575" max="13575" width="23" style="12" customWidth="1"/>
    <col min="13576" max="13577" width="0" style="12" hidden="1" customWidth="1"/>
    <col min="13578" max="13578" width="28.28515625" style="12" customWidth="1"/>
    <col min="13579" max="13579" width="57.140625" style="12" customWidth="1"/>
    <col min="13580" max="13580" width="21.7109375" style="12" customWidth="1"/>
    <col min="13581" max="13581" width="18.5703125" style="12" bestFit="1" customWidth="1"/>
    <col min="13582" max="13582" width="14.5703125" style="12" bestFit="1" customWidth="1"/>
    <col min="13583" max="13583" width="17.140625" style="12" customWidth="1"/>
    <col min="13584" max="13824" width="8.85546875" style="12"/>
    <col min="13825" max="13825" width="8.140625" style="12" customWidth="1"/>
    <col min="13826" max="13826" width="23.7109375" style="12" customWidth="1"/>
    <col min="13827" max="13827" width="23.28515625" style="12" customWidth="1"/>
    <col min="13828" max="13829" width="0" style="12" hidden="1" customWidth="1"/>
    <col min="13830" max="13830" width="23.5703125" style="12" customWidth="1"/>
    <col min="13831" max="13831" width="23" style="12" customWidth="1"/>
    <col min="13832" max="13833" width="0" style="12" hidden="1" customWidth="1"/>
    <col min="13834" max="13834" width="28.28515625" style="12" customWidth="1"/>
    <col min="13835" max="13835" width="57.140625" style="12" customWidth="1"/>
    <col min="13836" max="13836" width="21.7109375" style="12" customWidth="1"/>
    <col min="13837" max="13837" width="18.5703125" style="12" bestFit="1" customWidth="1"/>
    <col min="13838" max="13838" width="14.5703125" style="12" bestFit="1" customWidth="1"/>
    <col min="13839" max="13839" width="17.140625" style="12" customWidth="1"/>
    <col min="13840" max="14080" width="8.85546875" style="12"/>
    <col min="14081" max="14081" width="8.140625" style="12" customWidth="1"/>
    <col min="14082" max="14082" width="23.7109375" style="12" customWidth="1"/>
    <col min="14083" max="14083" width="23.28515625" style="12" customWidth="1"/>
    <col min="14084" max="14085" width="0" style="12" hidden="1" customWidth="1"/>
    <col min="14086" max="14086" width="23.5703125" style="12" customWidth="1"/>
    <col min="14087" max="14087" width="23" style="12" customWidth="1"/>
    <col min="14088" max="14089" width="0" style="12" hidden="1" customWidth="1"/>
    <col min="14090" max="14090" width="28.28515625" style="12" customWidth="1"/>
    <col min="14091" max="14091" width="57.140625" style="12" customWidth="1"/>
    <col min="14092" max="14092" width="21.7109375" style="12" customWidth="1"/>
    <col min="14093" max="14093" width="18.5703125" style="12" bestFit="1" customWidth="1"/>
    <col min="14094" max="14094" width="14.5703125" style="12" bestFit="1" customWidth="1"/>
    <col min="14095" max="14095" width="17.140625" style="12" customWidth="1"/>
    <col min="14096" max="14336" width="8.85546875" style="12"/>
    <col min="14337" max="14337" width="8.140625" style="12" customWidth="1"/>
    <col min="14338" max="14338" width="23.7109375" style="12" customWidth="1"/>
    <col min="14339" max="14339" width="23.28515625" style="12" customWidth="1"/>
    <col min="14340" max="14341" width="0" style="12" hidden="1" customWidth="1"/>
    <col min="14342" max="14342" width="23.5703125" style="12" customWidth="1"/>
    <col min="14343" max="14343" width="23" style="12" customWidth="1"/>
    <col min="14344" max="14345" width="0" style="12" hidden="1" customWidth="1"/>
    <col min="14346" max="14346" width="28.28515625" style="12" customWidth="1"/>
    <col min="14347" max="14347" width="57.140625" style="12" customWidth="1"/>
    <col min="14348" max="14348" width="21.7109375" style="12" customWidth="1"/>
    <col min="14349" max="14349" width="18.5703125" style="12" bestFit="1" customWidth="1"/>
    <col min="14350" max="14350" width="14.5703125" style="12" bestFit="1" customWidth="1"/>
    <col min="14351" max="14351" width="17.140625" style="12" customWidth="1"/>
    <col min="14352" max="14592" width="8.85546875" style="12"/>
    <col min="14593" max="14593" width="8.140625" style="12" customWidth="1"/>
    <col min="14594" max="14594" width="23.7109375" style="12" customWidth="1"/>
    <col min="14595" max="14595" width="23.28515625" style="12" customWidth="1"/>
    <col min="14596" max="14597" width="0" style="12" hidden="1" customWidth="1"/>
    <col min="14598" max="14598" width="23.5703125" style="12" customWidth="1"/>
    <col min="14599" max="14599" width="23" style="12" customWidth="1"/>
    <col min="14600" max="14601" width="0" style="12" hidden="1" customWidth="1"/>
    <col min="14602" max="14602" width="28.28515625" style="12" customWidth="1"/>
    <col min="14603" max="14603" width="57.140625" style="12" customWidth="1"/>
    <col min="14604" max="14604" width="21.7109375" style="12" customWidth="1"/>
    <col min="14605" max="14605" width="18.5703125" style="12" bestFit="1" customWidth="1"/>
    <col min="14606" max="14606" width="14.5703125" style="12" bestFit="1" customWidth="1"/>
    <col min="14607" max="14607" width="17.140625" style="12" customWidth="1"/>
    <col min="14608" max="14848" width="8.85546875" style="12"/>
    <col min="14849" max="14849" width="8.140625" style="12" customWidth="1"/>
    <col min="14850" max="14850" width="23.7109375" style="12" customWidth="1"/>
    <col min="14851" max="14851" width="23.28515625" style="12" customWidth="1"/>
    <col min="14852" max="14853" width="0" style="12" hidden="1" customWidth="1"/>
    <col min="14854" max="14854" width="23.5703125" style="12" customWidth="1"/>
    <col min="14855" max="14855" width="23" style="12" customWidth="1"/>
    <col min="14856" max="14857" width="0" style="12" hidden="1" customWidth="1"/>
    <col min="14858" max="14858" width="28.28515625" style="12" customWidth="1"/>
    <col min="14859" max="14859" width="57.140625" style="12" customWidth="1"/>
    <col min="14860" max="14860" width="21.7109375" style="12" customWidth="1"/>
    <col min="14861" max="14861" width="18.5703125" style="12" bestFit="1" customWidth="1"/>
    <col min="14862" max="14862" width="14.5703125" style="12" bestFit="1" customWidth="1"/>
    <col min="14863" max="14863" width="17.140625" style="12" customWidth="1"/>
    <col min="14864" max="15104" width="8.85546875" style="12"/>
    <col min="15105" max="15105" width="8.140625" style="12" customWidth="1"/>
    <col min="15106" max="15106" width="23.7109375" style="12" customWidth="1"/>
    <col min="15107" max="15107" width="23.28515625" style="12" customWidth="1"/>
    <col min="15108" max="15109" width="0" style="12" hidden="1" customWidth="1"/>
    <col min="15110" max="15110" width="23.5703125" style="12" customWidth="1"/>
    <col min="15111" max="15111" width="23" style="12" customWidth="1"/>
    <col min="15112" max="15113" width="0" style="12" hidden="1" customWidth="1"/>
    <col min="15114" max="15114" width="28.28515625" style="12" customWidth="1"/>
    <col min="15115" max="15115" width="57.140625" style="12" customWidth="1"/>
    <col min="15116" max="15116" width="21.7109375" style="12" customWidth="1"/>
    <col min="15117" max="15117" width="18.5703125" style="12" bestFit="1" customWidth="1"/>
    <col min="15118" max="15118" width="14.5703125" style="12" bestFit="1" customWidth="1"/>
    <col min="15119" max="15119" width="17.140625" style="12" customWidth="1"/>
    <col min="15120" max="15360" width="8.85546875" style="12"/>
    <col min="15361" max="15361" width="8.140625" style="12" customWidth="1"/>
    <col min="15362" max="15362" width="23.7109375" style="12" customWidth="1"/>
    <col min="15363" max="15363" width="23.28515625" style="12" customWidth="1"/>
    <col min="15364" max="15365" width="0" style="12" hidden="1" customWidth="1"/>
    <col min="15366" max="15366" width="23.5703125" style="12" customWidth="1"/>
    <col min="15367" max="15367" width="23" style="12" customWidth="1"/>
    <col min="15368" max="15369" width="0" style="12" hidden="1" customWidth="1"/>
    <col min="15370" max="15370" width="28.28515625" style="12" customWidth="1"/>
    <col min="15371" max="15371" width="57.140625" style="12" customWidth="1"/>
    <col min="15372" max="15372" width="21.7109375" style="12" customWidth="1"/>
    <col min="15373" max="15373" width="18.5703125" style="12" bestFit="1" customWidth="1"/>
    <col min="15374" max="15374" width="14.5703125" style="12" bestFit="1" customWidth="1"/>
    <col min="15375" max="15375" width="17.140625" style="12" customWidth="1"/>
    <col min="15376" max="15616" width="8.85546875" style="12"/>
    <col min="15617" max="15617" width="8.140625" style="12" customWidth="1"/>
    <col min="15618" max="15618" width="23.7109375" style="12" customWidth="1"/>
    <col min="15619" max="15619" width="23.28515625" style="12" customWidth="1"/>
    <col min="15620" max="15621" width="0" style="12" hidden="1" customWidth="1"/>
    <col min="15622" max="15622" width="23.5703125" style="12" customWidth="1"/>
    <col min="15623" max="15623" width="23" style="12" customWidth="1"/>
    <col min="15624" max="15625" width="0" style="12" hidden="1" customWidth="1"/>
    <col min="15626" max="15626" width="28.28515625" style="12" customWidth="1"/>
    <col min="15627" max="15627" width="57.140625" style="12" customWidth="1"/>
    <col min="15628" max="15628" width="21.7109375" style="12" customWidth="1"/>
    <col min="15629" max="15629" width="18.5703125" style="12" bestFit="1" customWidth="1"/>
    <col min="15630" max="15630" width="14.5703125" style="12" bestFit="1" customWidth="1"/>
    <col min="15631" max="15631" width="17.140625" style="12" customWidth="1"/>
    <col min="15632" max="15872" width="8.85546875" style="12"/>
    <col min="15873" max="15873" width="8.140625" style="12" customWidth="1"/>
    <col min="15874" max="15874" width="23.7109375" style="12" customWidth="1"/>
    <col min="15875" max="15875" width="23.28515625" style="12" customWidth="1"/>
    <col min="15876" max="15877" width="0" style="12" hidden="1" customWidth="1"/>
    <col min="15878" max="15878" width="23.5703125" style="12" customWidth="1"/>
    <col min="15879" max="15879" width="23" style="12" customWidth="1"/>
    <col min="15880" max="15881" width="0" style="12" hidden="1" customWidth="1"/>
    <col min="15882" max="15882" width="28.28515625" style="12" customWidth="1"/>
    <col min="15883" max="15883" width="57.140625" style="12" customWidth="1"/>
    <col min="15884" max="15884" width="21.7109375" style="12" customWidth="1"/>
    <col min="15885" max="15885" width="18.5703125" style="12" bestFit="1" customWidth="1"/>
    <col min="15886" max="15886" width="14.5703125" style="12" bestFit="1" customWidth="1"/>
    <col min="15887" max="15887" width="17.140625" style="12" customWidth="1"/>
    <col min="15888" max="16128" width="8.85546875" style="12"/>
    <col min="16129" max="16129" width="8.140625" style="12" customWidth="1"/>
    <col min="16130" max="16130" width="23.7109375" style="12" customWidth="1"/>
    <col min="16131" max="16131" width="23.28515625" style="12" customWidth="1"/>
    <col min="16132" max="16133" width="0" style="12" hidden="1" customWidth="1"/>
    <col min="16134" max="16134" width="23.5703125" style="12" customWidth="1"/>
    <col min="16135" max="16135" width="23" style="12" customWidth="1"/>
    <col min="16136" max="16137" width="0" style="12" hidden="1" customWidth="1"/>
    <col min="16138" max="16138" width="28.28515625" style="12" customWidth="1"/>
    <col min="16139" max="16139" width="57.140625" style="12" customWidth="1"/>
    <col min="16140" max="16140" width="21.7109375" style="12" customWidth="1"/>
    <col min="16141" max="16141" width="18.5703125" style="12" bestFit="1" customWidth="1"/>
    <col min="16142" max="16142" width="14.5703125" style="12" bestFit="1" customWidth="1"/>
    <col min="16143" max="16143" width="17.140625" style="12" customWidth="1"/>
    <col min="16144" max="16384" width="8.85546875" style="12"/>
  </cols>
  <sheetData>
    <row r="1" spans="1:15" ht="32.25" customHeight="1">
      <c r="A1" s="274" t="s">
        <v>0</v>
      </c>
      <c r="B1" s="274"/>
      <c r="C1" s="274"/>
      <c r="D1" s="274"/>
      <c r="E1" s="274"/>
      <c r="F1" s="274"/>
      <c r="G1" s="274"/>
      <c r="H1" s="274"/>
      <c r="I1" s="274"/>
      <c r="J1" s="274"/>
      <c r="K1" s="274"/>
      <c r="L1" s="274"/>
      <c r="M1" s="70"/>
      <c r="N1" s="70"/>
      <c r="O1" s="71"/>
    </row>
    <row r="2" spans="1:15" ht="29.25" customHeight="1">
      <c r="A2" s="275" t="s">
        <v>1</v>
      </c>
      <c r="B2" s="275" t="s">
        <v>2</v>
      </c>
      <c r="C2" s="275" t="s">
        <v>3</v>
      </c>
      <c r="D2" s="275" t="s">
        <v>4</v>
      </c>
      <c r="E2" s="275" t="s">
        <v>5</v>
      </c>
      <c r="F2" s="275" t="s">
        <v>6</v>
      </c>
      <c r="G2" s="275"/>
      <c r="H2" s="275"/>
      <c r="I2" s="275"/>
      <c r="J2" s="277" t="s">
        <v>7</v>
      </c>
      <c r="K2" s="277" t="s">
        <v>8</v>
      </c>
      <c r="L2" s="1" t="s">
        <v>9</v>
      </c>
      <c r="M2" s="269" t="s">
        <v>10</v>
      </c>
      <c r="N2" s="270"/>
      <c r="O2" s="10" t="s">
        <v>11</v>
      </c>
    </row>
    <row r="3" spans="1:15" ht="49.5" customHeight="1">
      <c r="A3" s="275"/>
      <c r="B3" s="275"/>
      <c r="C3" s="275"/>
      <c r="D3" s="275"/>
      <c r="E3" s="276"/>
      <c r="F3" s="59" t="s">
        <v>12</v>
      </c>
      <c r="G3" s="59" t="s">
        <v>13</v>
      </c>
      <c r="H3" s="59" t="s">
        <v>14</v>
      </c>
      <c r="I3" s="59" t="s">
        <v>15</v>
      </c>
      <c r="J3" s="277"/>
      <c r="K3" s="277"/>
      <c r="L3" s="1" t="s">
        <v>16</v>
      </c>
      <c r="M3" s="1" t="s">
        <v>17</v>
      </c>
      <c r="N3" s="72" t="s">
        <v>18</v>
      </c>
      <c r="O3" s="10"/>
    </row>
    <row r="4" spans="1:15" ht="26.25" customHeight="1">
      <c r="A4" s="223" t="s">
        <v>19</v>
      </c>
      <c r="B4" s="223"/>
      <c r="C4" s="223"/>
      <c r="D4" s="223"/>
      <c r="E4" s="223"/>
      <c r="F4" s="223"/>
      <c r="G4" s="223"/>
      <c r="H4" s="223"/>
      <c r="I4" s="223"/>
      <c r="J4" s="223"/>
      <c r="K4" s="223"/>
      <c r="L4" s="223"/>
      <c r="M4" s="223"/>
      <c r="N4" s="223"/>
      <c r="O4" s="10"/>
    </row>
    <row r="5" spans="1:15" ht="28.5" customHeight="1">
      <c r="A5" s="224" t="s">
        <v>20</v>
      </c>
      <c r="B5" s="224"/>
      <c r="C5" s="224"/>
      <c r="D5" s="224"/>
      <c r="E5" s="224"/>
      <c r="F5" s="224"/>
      <c r="G5" s="224"/>
      <c r="H5" s="224"/>
      <c r="I5" s="224"/>
      <c r="J5" s="224"/>
      <c r="K5" s="224"/>
      <c r="L5" s="224"/>
      <c r="M5" s="224"/>
      <c r="N5" s="224"/>
      <c r="O5" s="10"/>
    </row>
    <row r="6" spans="1:15" ht="26.45" customHeight="1">
      <c r="A6" s="255" t="s">
        <v>21</v>
      </c>
      <c r="B6" s="255"/>
      <c r="C6" s="255"/>
      <c r="D6" s="255"/>
      <c r="E6" s="255"/>
      <c r="F6" s="255"/>
      <c r="G6" s="255"/>
      <c r="H6" s="255"/>
      <c r="I6" s="255"/>
      <c r="J6" s="255"/>
      <c r="K6" s="255"/>
      <c r="L6" s="255"/>
      <c r="M6" s="73"/>
      <c r="N6" s="74"/>
      <c r="O6" s="10"/>
    </row>
    <row r="7" spans="1:15" s="14" customFormat="1" ht="362.25" customHeight="1">
      <c r="A7" s="75">
        <v>1</v>
      </c>
      <c r="B7" s="61" t="s">
        <v>22</v>
      </c>
      <c r="C7" s="57" t="s">
        <v>23</v>
      </c>
      <c r="D7" s="2" t="s">
        <v>24</v>
      </c>
      <c r="E7" s="2" t="s">
        <v>25</v>
      </c>
      <c r="F7" s="2" t="s">
        <v>26</v>
      </c>
      <c r="G7" s="2" t="s">
        <v>27</v>
      </c>
      <c r="H7" s="2" t="s">
        <v>28</v>
      </c>
      <c r="I7" s="2" t="s">
        <v>29</v>
      </c>
      <c r="J7" s="76" t="s">
        <v>30</v>
      </c>
      <c r="K7" s="61" t="s">
        <v>31</v>
      </c>
      <c r="L7" s="177" t="s">
        <v>32</v>
      </c>
      <c r="M7" s="77">
        <v>129</v>
      </c>
      <c r="N7" s="78">
        <v>60</v>
      </c>
      <c r="O7" s="13"/>
    </row>
    <row r="8" spans="1:15" s="14" customFormat="1" ht="300" customHeight="1">
      <c r="A8" s="75">
        <v>2</v>
      </c>
      <c r="B8" s="61"/>
      <c r="C8" s="64" t="s">
        <v>33</v>
      </c>
      <c r="D8" s="64" t="s">
        <v>34</v>
      </c>
      <c r="E8" s="64" t="s">
        <v>25</v>
      </c>
      <c r="F8" s="61" t="s">
        <v>35</v>
      </c>
      <c r="G8" s="61" t="s">
        <v>36</v>
      </c>
      <c r="H8" s="61" t="s">
        <v>37</v>
      </c>
      <c r="I8" s="61" t="s">
        <v>38</v>
      </c>
      <c r="J8" s="76" t="s">
        <v>39</v>
      </c>
      <c r="K8" s="61" t="s">
        <v>40</v>
      </c>
      <c r="L8" s="178" t="s">
        <v>41</v>
      </c>
      <c r="M8" s="79">
        <v>68</v>
      </c>
      <c r="N8" s="78">
        <v>40</v>
      </c>
      <c r="O8" s="80" t="s">
        <v>42</v>
      </c>
    </row>
    <row r="9" spans="1:15" s="14" customFormat="1" ht="409.5" customHeight="1">
      <c r="A9" s="81">
        <v>3</v>
      </c>
      <c r="B9" s="82"/>
      <c r="C9" s="67" t="s">
        <v>43</v>
      </c>
      <c r="D9" s="67" t="s">
        <v>44</v>
      </c>
      <c r="E9" s="67" t="s">
        <v>25</v>
      </c>
      <c r="F9" s="82" t="s">
        <v>45</v>
      </c>
      <c r="G9" s="82" t="s">
        <v>46</v>
      </c>
      <c r="H9" s="82" t="s">
        <v>47</v>
      </c>
      <c r="I9" s="82" t="s">
        <v>48</v>
      </c>
      <c r="J9" s="83" t="s">
        <v>49</v>
      </c>
      <c r="K9" s="82" t="s">
        <v>50</v>
      </c>
      <c r="L9" s="179" t="s">
        <v>748</v>
      </c>
      <c r="M9" s="84">
        <v>133.4</v>
      </c>
      <c r="N9" s="85">
        <v>21</v>
      </c>
      <c r="O9" s="86"/>
    </row>
    <row r="10" spans="1:15" s="14" customFormat="1" ht="172.5" customHeight="1">
      <c r="A10" s="190">
        <v>4</v>
      </c>
      <c r="B10" s="191" t="s">
        <v>803</v>
      </c>
      <c r="C10" s="68" t="s">
        <v>52</v>
      </c>
      <c r="D10" s="68" t="s">
        <v>53</v>
      </c>
      <c r="E10" s="68" t="s">
        <v>25</v>
      </c>
      <c r="F10" s="68"/>
      <c r="G10" s="68"/>
      <c r="H10" s="192">
        <v>0.5</v>
      </c>
      <c r="I10" s="192">
        <v>1</v>
      </c>
      <c r="J10" s="193" t="s">
        <v>54</v>
      </c>
      <c r="K10" s="149" t="s">
        <v>804</v>
      </c>
      <c r="L10" s="87" t="s">
        <v>544</v>
      </c>
      <c r="M10" s="194"/>
      <c r="N10" s="195"/>
      <c r="O10" s="87"/>
    </row>
    <row r="11" spans="1:15" s="90" customFormat="1" ht="256.5" customHeight="1">
      <c r="A11" s="58">
        <v>5</v>
      </c>
      <c r="B11" s="82"/>
      <c r="C11" s="17" t="s">
        <v>55</v>
      </c>
      <c r="D11" s="45" t="s">
        <v>56</v>
      </c>
      <c r="E11" s="57" t="s">
        <v>25</v>
      </c>
      <c r="F11" s="57" t="s">
        <v>57</v>
      </c>
      <c r="G11" s="57" t="s">
        <v>58</v>
      </c>
      <c r="H11" s="57" t="s">
        <v>59</v>
      </c>
      <c r="I11" s="63" t="s">
        <v>60</v>
      </c>
      <c r="J11" s="7" t="s">
        <v>61</v>
      </c>
      <c r="K11" s="2" t="s">
        <v>62</v>
      </c>
      <c r="L11" s="180" t="s">
        <v>51</v>
      </c>
      <c r="M11" s="88">
        <v>100</v>
      </c>
      <c r="N11" s="89">
        <v>0</v>
      </c>
      <c r="O11" s="10"/>
    </row>
    <row r="12" spans="1:15" ht="144" customHeight="1">
      <c r="A12" s="91">
        <v>6</v>
      </c>
      <c r="B12" s="61" t="s">
        <v>64</v>
      </c>
      <c r="C12" s="57" t="s">
        <v>65</v>
      </c>
      <c r="D12" s="57" t="s">
        <v>66</v>
      </c>
      <c r="E12" s="57" t="s">
        <v>25</v>
      </c>
      <c r="F12" s="64" t="s">
        <v>67</v>
      </c>
      <c r="G12" s="64">
        <v>42</v>
      </c>
      <c r="H12" s="64">
        <v>49</v>
      </c>
      <c r="I12" s="64">
        <v>21</v>
      </c>
      <c r="J12" s="52" t="s">
        <v>68</v>
      </c>
      <c r="K12" s="64" t="s">
        <v>69</v>
      </c>
      <c r="L12" s="54" t="s">
        <v>788</v>
      </c>
      <c r="M12" s="92">
        <v>49.4</v>
      </c>
      <c r="N12" s="93">
        <v>19</v>
      </c>
      <c r="O12" s="10"/>
    </row>
    <row r="13" spans="1:15" ht="336" customHeight="1">
      <c r="A13" s="91">
        <v>7</v>
      </c>
      <c r="B13" s="61" t="s">
        <v>70</v>
      </c>
      <c r="C13" s="3" t="s">
        <v>71</v>
      </c>
      <c r="D13" s="64" t="s">
        <v>72</v>
      </c>
      <c r="E13" s="64" t="s">
        <v>25</v>
      </c>
      <c r="F13" s="64" t="s">
        <v>73</v>
      </c>
      <c r="G13" s="94" t="s">
        <v>29</v>
      </c>
      <c r="H13" s="64" t="s">
        <v>74</v>
      </c>
      <c r="I13" s="64" t="s">
        <v>75</v>
      </c>
      <c r="J13" s="52" t="s">
        <v>76</v>
      </c>
      <c r="K13" s="4" t="s">
        <v>77</v>
      </c>
      <c r="L13" s="196" t="s">
        <v>63</v>
      </c>
      <c r="M13" s="105">
        <v>130.80000000000001</v>
      </c>
      <c r="N13" s="106">
        <v>81.3</v>
      </c>
      <c r="O13" s="13"/>
    </row>
    <row r="14" spans="1:15" s="97" customFormat="1">
      <c r="A14" s="271" t="s">
        <v>78</v>
      </c>
      <c r="B14" s="272"/>
      <c r="C14" s="272"/>
      <c r="D14" s="272"/>
      <c r="E14" s="272"/>
      <c r="F14" s="272"/>
      <c r="G14" s="272"/>
      <c r="H14" s="272"/>
      <c r="I14" s="272"/>
      <c r="J14" s="272"/>
      <c r="K14" s="272"/>
      <c r="L14" s="273"/>
      <c r="M14" s="95"/>
      <c r="N14" s="96"/>
      <c r="O14" s="13"/>
    </row>
    <row r="15" spans="1:15" s="14" customFormat="1" ht="206.25" customHeight="1">
      <c r="A15" s="98">
        <v>8</v>
      </c>
      <c r="B15" s="61" t="s">
        <v>79</v>
      </c>
      <c r="C15" s="64" t="s">
        <v>80</v>
      </c>
      <c r="D15" s="5">
        <v>39</v>
      </c>
      <c r="E15" s="64" t="s">
        <v>25</v>
      </c>
      <c r="F15" s="64" t="s">
        <v>81</v>
      </c>
      <c r="G15" s="64" t="s">
        <v>82</v>
      </c>
      <c r="H15" s="64" t="s">
        <v>83</v>
      </c>
      <c r="I15" s="64" t="s">
        <v>84</v>
      </c>
      <c r="J15" s="52" t="s">
        <v>85</v>
      </c>
      <c r="K15" s="64" t="s">
        <v>86</v>
      </c>
      <c r="L15" s="55" t="s">
        <v>730</v>
      </c>
      <c r="M15" s="99">
        <v>52</v>
      </c>
      <c r="N15" s="100">
        <v>3.9</v>
      </c>
      <c r="O15" s="10"/>
    </row>
    <row r="16" spans="1:15" s="14" customFormat="1" ht="199.5" customHeight="1">
      <c r="A16" s="98">
        <v>9</v>
      </c>
      <c r="B16" s="61" t="s">
        <v>87</v>
      </c>
      <c r="C16" s="64" t="s">
        <v>88</v>
      </c>
      <c r="D16" s="5">
        <v>17</v>
      </c>
      <c r="E16" s="64" t="s">
        <v>25</v>
      </c>
      <c r="F16" s="64" t="s">
        <v>81</v>
      </c>
      <c r="G16" s="64" t="s">
        <v>89</v>
      </c>
      <c r="H16" s="64" t="s">
        <v>90</v>
      </c>
      <c r="I16" s="64" t="s">
        <v>91</v>
      </c>
      <c r="J16" s="52" t="s">
        <v>92</v>
      </c>
      <c r="K16" s="64" t="s">
        <v>93</v>
      </c>
      <c r="L16" s="54" t="s">
        <v>731</v>
      </c>
      <c r="M16" s="101">
        <v>645</v>
      </c>
      <c r="N16" s="102">
        <v>64.8</v>
      </c>
      <c r="O16" s="10"/>
    </row>
    <row r="17" spans="1:15" ht="26.1" customHeight="1">
      <c r="A17" s="222" t="s">
        <v>94</v>
      </c>
      <c r="B17" s="222"/>
      <c r="C17" s="222"/>
      <c r="D17" s="222"/>
      <c r="E17" s="222"/>
      <c r="F17" s="222"/>
      <c r="G17" s="222"/>
      <c r="H17" s="222"/>
      <c r="I17" s="222"/>
      <c r="J17" s="222"/>
      <c r="K17" s="222"/>
      <c r="L17" s="222"/>
      <c r="M17" s="166"/>
      <c r="N17" s="197"/>
      <c r="O17" s="10"/>
    </row>
    <row r="18" spans="1:15" ht="267.75" customHeight="1">
      <c r="A18" s="91">
        <v>10</v>
      </c>
      <c r="B18" s="256" t="s">
        <v>95</v>
      </c>
      <c r="C18" s="57" t="s">
        <v>96</v>
      </c>
      <c r="D18" s="57" t="s">
        <v>97</v>
      </c>
      <c r="E18" s="57" t="s">
        <v>25</v>
      </c>
      <c r="F18" s="6">
        <v>530</v>
      </c>
      <c r="G18" s="6">
        <v>630</v>
      </c>
      <c r="H18" s="6">
        <v>630</v>
      </c>
      <c r="I18" s="6">
        <v>730</v>
      </c>
      <c r="J18" s="52" t="s">
        <v>98</v>
      </c>
      <c r="K18" s="4" t="s">
        <v>99</v>
      </c>
      <c r="L18" s="181" t="s">
        <v>790</v>
      </c>
      <c r="M18" s="105">
        <v>101</v>
      </c>
      <c r="N18" s="106">
        <v>46.9</v>
      </c>
      <c r="O18" s="10"/>
    </row>
    <row r="19" spans="1:15" ht="150.75" customHeight="1">
      <c r="A19" s="91">
        <v>11</v>
      </c>
      <c r="B19" s="256"/>
      <c r="C19" s="63" t="s">
        <v>100</v>
      </c>
      <c r="D19" s="63" t="s">
        <v>101</v>
      </c>
      <c r="E19" s="57" t="s">
        <v>25</v>
      </c>
      <c r="F19" s="63">
        <v>233</v>
      </c>
      <c r="G19" s="63">
        <v>239</v>
      </c>
      <c r="H19" s="63">
        <v>233</v>
      </c>
      <c r="I19" s="63">
        <v>240</v>
      </c>
      <c r="J19" s="7" t="s">
        <v>102</v>
      </c>
      <c r="K19" s="4" t="s">
        <v>103</v>
      </c>
      <c r="L19" s="196" t="s">
        <v>791</v>
      </c>
      <c r="M19" s="107">
        <v>113.5</v>
      </c>
      <c r="N19" s="108">
        <v>56.7</v>
      </c>
      <c r="O19" s="10"/>
    </row>
    <row r="20" spans="1:15" ht="234.75" customHeight="1">
      <c r="A20" s="91">
        <v>12</v>
      </c>
      <c r="B20" s="61" t="s">
        <v>104</v>
      </c>
      <c r="C20" s="63" t="s">
        <v>105</v>
      </c>
      <c r="D20" s="63" t="s">
        <v>106</v>
      </c>
      <c r="E20" s="63" t="s">
        <v>25</v>
      </c>
      <c r="F20" s="57" t="s">
        <v>29</v>
      </c>
      <c r="G20" s="57" t="s">
        <v>107</v>
      </c>
      <c r="H20" s="3" t="s">
        <v>108</v>
      </c>
      <c r="I20" s="57" t="s">
        <v>29</v>
      </c>
      <c r="J20" s="7" t="s">
        <v>109</v>
      </c>
      <c r="K20" s="4" t="s">
        <v>110</v>
      </c>
      <c r="L20" s="182" t="s">
        <v>745</v>
      </c>
      <c r="M20" s="103">
        <v>100</v>
      </c>
      <c r="N20" s="104">
        <v>24.3</v>
      </c>
      <c r="O20" s="10"/>
    </row>
    <row r="21" spans="1:15" ht="134.25" customHeight="1">
      <c r="A21" s="91">
        <v>13</v>
      </c>
      <c r="B21" s="61" t="s">
        <v>111</v>
      </c>
      <c r="C21" s="63" t="s">
        <v>112</v>
      </c>
      <c r="D21" s="3" t="s">
        <v>113</v>
      </c>
      <c r="E21" s="3" t="s">
        <v>25</v>
      </c>
      <c r="F21" s="3" t="s">
        <v>114</v>
      </c>
      <c r="G21" s="3" t="s">
        <v>115</v>
      </c>
      <c r="H21" s="3" t="s">
        <v>116</v>
      </c>
      <c r="I21" s="3" t="s">
        <v>117</v>
      </c>
      <c r="J21" s="7" t="s">
        <v>118</v>
      </c>
      <c r="K21" s="4" t="s">
        <v>119</v>
      </c>
      <c r="L21" s="54" t="s">
        <v>792</v>
      </c>
      <c r="M21" s="105">
        <v>133.9</v>
      </c>
      <c r="N21" s="106">
        <v>59.5</v>
      </c>
      <c r="O21" s="10"/>
    </row>
    <row r="22" spans="1:15" ht="28.5" customHeight="1">
      <c r="A22" s="260" t="s">
        <v>121</v>
      </c>
      <c r="B22" s="260"/>
      <c r="C22" s="260"/>
      <c r="D22" s="260"/>
      <c r="E22" s="260"/>
      <c r="F22" s="260"/>
      <c r="G22" s="260"/>
      <c r="H22" s="260"/>
      <c r="I22" s="260"/>
      <c r="J22" s="260"/>
      <c r="K22" s="260"/>
      <c r="L22" s="260"/>
      <c r="M22" s="107"/>
      <c r="N22" s="108"/>
      <c r="O22" s="10"/>
    </row>
    <row r="23" spans="1:15" ht="246.75" customHeight="1">
      <c r="A23" s="91">
        <v>14</v>
      </c>
      <c r="B23" s="61" t="s">
        <v>122</v>
      </c>
      <c r="C23" s="63" t="s">
        <v>123</v>
      </c>
      <c r="D23" s="57" t="s">
        <v>124</v>
      </c>
      <c r="E23" s="57" t="s">
        <v>25</v>
      </c>
      <c r="F23" s="57" t="s">
        <v>29</v>
      </c>
      <c r="G23" s="57" t="s">
        <v>125</v>
      </c>
      <c r="H23" s="57" t="s">
        <v>126</v>
      </c>
      <c r="I23" s="57" t="s">
        <v>127</v>
      </c>
      <c r="J23" s="52" t="s">
        <v>128</v>
      </c>
      <c r="K23" s="109" t="s">
        <v>129</v>
      </c>
      <c r="L23" s="55" t="s">
        <v>120</v>
      </c>
      <c r="M23" s="110">
        <v>100</v>
      </c>
      <c r="N23" s="100">
        <v>0</v>
      </c>
      <c r="O23" s="10"/>
    </row>
    <row r="24" spans="1:15" ht="165" customHeight="1">
      <c r="A24" s="91">
        <v>15</v>
      </c>
      <c r="B24" s="61" t="s">
        <v>130</v>
      </c>
      <c r="C24" s="8" t="s">
        <v>131</v>
      </c>
      <c r="D24" s="3" t="s">
        <v>132</v>
      </c>
      <c r="E24" s="64" t="s">
        <v>25</v>
      </c>
      <c r="F24" s="3" t="s">
        <v>133</v>
      </c>
      <c r="G24" s="57" t="s">
        <v>29</v>
      </c>
      <c r="H24" s="9" t="s">
        <v>134</v>
      </c>
      <c r="I24" s="3" t="s">
        <v>135</v>
      </c>
      <c r="J24" s="7" t="s">
        <v>136</v>
      </c>
      <c r="K24" s="64" t="s">
        <v>137</v>
      </c>
      <c r="L24" s="55" t="s">
        <v>746</v>
      </c>
      <c r="M24" s="110">
        <v>126.2</v>
      </c>
      <c r="N24" s="111">
        <v>82.03</v>
      </c>
      <c r="O24" s="10"/>
    </row>
    <row r="25" spans="1:15" ht="32.1" customHeight="1">
      <c r="A25" s="238" t="s">
        <v>138</v>
      </c>
      <c r="B25" s="254"/>
      <c r="C25" s="254"/>
      <c r="D25" s="254"/>
      <c r="E25" s="254"/>
      <c r="F25" s="254"/>
      <c r="G25" s="254"/>
      <c r="H25" s="254"/>
      <c r="I25" s="254"/>
      <c r="J25" s="254"/>
      <c r="K25" s="254"/>
      <c r="L25" s="254"/>
      <c r="M25" s="254"/>
      <c r="N25" s="239"/>
      <c r="O25" s="10"/>
    </row>
    <row r="26" spans="1:15" ht="30.75" customHeight="1">
      <c r="A26" s="229" t="s">
        <v>139</v>
      </c>
      <c r="B26" s="230"/>
      <c r="C26" s="230"/>
      <c r="D26" s="230"/>
      <c r="E26" s="230"/>
      <c r="F26" s="230"/>
      <c r="G26" s="230"/>
      <c r="H26" s="230"/>
      <c r="I26" s="230"/>
      <c r="J26" s="230"/>
      <c r="K26" s="230"/>
      <c r="L26" s="230"/>
      <c r="M26" s="230"/>
      <c r="N26" s="237"/>
      <c r="O26" s="10"/>
    </row>
    <row r="27" spans="1:15" ht="193.5" customHeight="1">
      <c r="A27" s="91">
        <v>16</v>
      </c>
      <c r="B27" s="61" t="s">
        <v>140</v>
      </c>
      <c r="C27" s="63" t="s">
        <v>141</v>
      </c>
      <c r="D27" s="57" t="s">
        <v>142</v>
      </c>
      <c r="E27" s="57" t="s">
        <v>25</v>
      </c>
      <c r="F27" s="64">
        <v>600</v>
      </c>
      <c r="G27" s="11">
        <v>2800</v>
      </c>
      <c r="H27" s="11">
        <v>2600</v>
      </c>
      <c r="I27" s="11">
        <v>1166</v>
      </c>
      <c r="J27" s="52" t="s">
        <v>143</v>
      </c>
      <c r="K27" s="57" t="s">
        <v>144</v>
      </c>
      <c r="L27" s="58" t="s">
        <v>749</v>
      </c>
      <c r="M27" s="46">
        <v>141</v>
      </c>
      <c r="N27" s="51">
        <v>67</v>
      </c>
      <c r="O27" s="10"/>
    </row>
    <row r="28" spans="1:15" ht="177.6" customHeight="1">
      <c r="A28" s="91">
        <v>17</v>
      </c>
      <c r="B28" s="61" t="s">
        <v>145</v>
      </c>
      <c r="C28" s="64" t="s">
        <v>146</v>
      </c>
      <c r="D28" s="57" t="s">
        <v>147</v>
      </c>
      <c r="E28" s="64" t="s">
        <v>148</v>
      </c>
      <c r="F28" s="64" t="s">
        <v>149</v>
      </c>
      <c r="G28" s="64" t="s">
        <v>149</v>
      </c>
      <c r="H28" s="64">
        <v>15</v>
      </c>
      <c r="I28" s="64">
        <v>25</v>
      </c>
      <c r="J28" s="52" t="s">
        <v>150</v>
      </c>
      <c r="K28" s="57" t="s">
        <v>151</v>
      </c>
      <c r="L28" s="54" t="s">
        <v>750</v>
      </c>
      <c r="M28" s="101">
        <v>100</v>
      </c>
      <c r="N28" s="102">
        <v>75</v>
      </c>
      <c r="O28" s="10"/>
    </row>
    <row r="29" spans="1:15" ht="228.95" customHeight="1">
      <c r="A29" s="91">
        <v>18</v>
      </c>
      <c r="B29" s="61" t="s">
        <v>152</v>
      </c>
      <c r="C29" s="64" t="s">
        <v>153</v>
      </c>
      <c r="D29" s="57" t="s">
        <v>147</v>
      </c>
      <c r="E29" s="64" t="s">
        <v>148</v>
      </c>
      <c r="F29" s="64">
        <v>100</v>
      </c>
      <c r="G29" s="64">
        <v>150</v>
      </c>
      <c r="H29" s="64">
        <v>150</v>
      </c>
      <c r="I29" s="64">
        <v>50</v>
      </c>
      <c r="J29" s="52" t="s">
        <v>154</v>
      </c>
      <c r="K29" s="57" t="s">
        <v>155</v>
      </c>
      <c r="L29" s="54" t="s">
        <v>751</v>
      </c>
      <c r="M29" s="101">
        <v>105.2</v>
      </c>
      <c r="N29" s="108">
        <v>58.4</v>
      </c>
      <c r="O29" s="10"/>
    </row>
    <row r="30" spans="1:15" ht="21.6" customHeight="1">
      <c r="A30" s="238" t="s">
        <v>156</v>
      </c>
      <c r="B30" s="254"/>
      <c r="C30" s="254"/>
      <c r="D30" s="254"/>
      <c r="E30" s="254"/>
      <c r="F30" s="254"/>
      <c r="G30" s="254"/>
      <c r="H30" s="254"/>
      <c r="I30" s="254"/>
      <c r="J30" s="254"/>
      <c r="K30" s="254"/>
      <c r="L30" s="254"/>
      <c r="M30" s="254"/>
      <c r="N30" s="239"/>
      <c r="O30" s="13"/>
    </row>
    <row r="31" spans="1:15" ht="25.5" customHeight="1">
      <c r="A31" s="62" t="s">
        <v>157</v>
      </c>
      <c r="B31" s="62"/>
      <c r="C31" s="62"/>
      <c r="D31" s="62"/>
      <c r="E31" s="62"/>
      <c r="F31" s="62"/>
      <c r="G31" s="62"/>
      <c r="H31" s="62"/>
      <c r="I31" s="62"/>
      <c r="J31" s="62"/>
      <c r="K31" s="62"/>
      <c r="L31" s="91"/>
      <c r="M31" s="62"/>
      <c r="N31" s="62"/>
      <c r="O31" s="13"/>
    </row>
    <row r="32" spans="1:15" s="14" customFormat="1" ht="105" customHeight="1">
      <c r="A32" s="98">
        <v>19</v>
      </c>
      <c r="B32" s="256" t="s">
        <v>158</v>
      </c>
      <c r="C32" s="64" t="s">
        <v>159</v>
      </c>
      <c r="D32" s="64" t="s">
        <v>160</v>
      </c>
      <c r="E32" s="64" t="s">
        <v>25</v>
      </c>
      <c r="F32" s="64" t="s">
        <v>161</v>
      </c>
      <c r="G32" s="64" t="s">
        <v>162</v>
      </c>
      <c r="H32" s="64" t="s">
        <v>163</v>
      </c>
      <c r="I32" s="64" t="s">
        <v>164</v>
      </c>
      <c r="J32" s="52" t="s">
        <v>165</v>
      </c>
      <c r="K32" s="64" t="s">
        <v>166</v>
      </c>
      <c r="L32" s="54" t="s">
        <v>752</v>
      </c>
      <c r="M32" s="107">
        <v>153.80000000000001</v>
      </c>
      <c r="N32" s="108">
        <v>111.1</v>
      </c>
      <c r="O32" s="10"/>
    </row>
    <row r="33" spans="1:15" s="14" customFormat="1" ht="91.5" customHeight="1">
      <c r="A33" s="98">
        <v>20</v>
      </c>
      <c r="B33" s="256"/>
      <c r="C33" s="15" t="s">
        <v>167</v>
      </c>
      <c r="D33" s="64" t="s">
        <v>168</v>
      </c>
      <c r="E33" s="64" t="s">
        <v>25</v>
      </c>
      <c r="F33" s="64" t="s">
        <v>169</v>
      </c>
      <c r="G33" s="64" t="s">
        <v>170</v>
      </c>
      <c r="H33" s="64" t="s">
        <v>171</v>
      </c>
      <c r="I33" s="64" t="s">
        <v>172</v>
      </c>
      <c r="J33" s="16" t="s">
        <v>173</v>
      </c>
      <c r="K33" s="64" t="s">
        <v>166</v>
      </c>
      <c r="L33" s="54" t="s">
        <v>753</v>
      </c>
      <c r="M33" s="107">
        <v>75</v>
      </c>
      <c r="N33" s="112">
        <v>19.399999999999999</v>
      </c>
      <c r="O33" s="10"/>
    </row>
    <row r="34" spans="1:15" ht="22.5" customHeight="1">
      <c r="A34" s="227" t="s">
        <v>174</v>
      </c>
      <c r="B34" s="227"/>
      <c r="C34" s="227"/>
      <c r="D34" s="227"/>
      <c r="E34" s="227"/>
      <c r="F34" s="227"/>
      <c r="G34" s="227"/>
      <c r="H34" s="227"/>
      <c r="I34" s="227"/>
      <c r="J34" s="227"/>
      <c r="K34" s="227"/>
      <c r="L34" s="227"/>
      <c r="M34" s="113"/>
      <c r="N34" s="114"/>
      <c r="O34" s="10"/>
    </row>
    <row r="35" spans="1:15" ht="29.45" customHeight="1">
      <c r="A35" s="222" t="s">
        <v>175</v>
      </c>
      <c r="B35" s="222"/>
      <c r="C35" s="222"/>
      <c r="D35" s="222"/>
      <c r="E35" s="222"/>
      <c r="F35" s="222"/>
      <c r="G35" s="222"/>
      <c r="H35" s="222"/>
      <c r="I35" s="222"/>
      <c r="J35" s="222"/>
      <c r="K35" s="222"/>
      <c r="L35" s="222"/>
      <c r="M35" s="99"/>
      <c r="N35" s="115"/>
      <c r="O35" s="10"/>
    </row>
    <row r="36" spans="1:15" ht="222.95" customHeight="1">
      <c r="A36" s="116">
        <v>21</v>
      </c>
      <c r="B36" s="61" t="s">
        <v>176</v>
      </c>
      <c r="C36" s="60" t="s">
        <v>177</v>
      </c>
      <c r="D36" s="60" t="s">
        <v>178</v>
      </c>
      <c r="E36" s="60" t="s">
        <v>25</v>
      </c>
      <c r="F36" s="60" t="s">
        <v>179</v>
      </c>
      <c r="G36" s="60" t="s">
        <v>180</v>
      </c>
      <c r="H36" s="60" t="s">
        <v>181</v>
      </c>
      <c r="I36" s="60" t="s">
        <v>182</v>
      </c>
      <c r="J36" s="52" t="s">
        <v>183</v>
      </c>
      <c r="K36" s="60" t="s">
        <v>184</v>
      </c>
      <c r="L36" s="55" t="s">
        <v>718</v>
      </c>
      <c r="M36" s="99">
        <v>50</v>
      </c>
      <c r="N36" s="100">
        <v>0</v>
      </c>
      <c r="O36" s="10"/>
    </row>
    <row r="37" spans="1:15" ht="26.45" customHeight="1">
      <c r="A37" s="227" t="s">
        <v>185</v>
      </c>
      <c r="B37" s="227"/>
      <c r="C37" s="227"/>
      <c r="D37" s="227"/>
      <c r="E37" s="227"/>
      <c r="F37" s="227"/>
      <c r="G37" s="227"/>
      <c r="H37" s="227"/>
      <c r="I37" s="227"/>
      <c r="J37" s="227"/>
      <c r="K37" s="227"/>
      <c r="L37" s="227"/>
      <c r="M37" s="238"/>
      <c r="N37" s="239"/>
      <c r="O37" s="10"/>
    </row>
    <row r="38" spans="1:15" ht="27.95" customHeight="1">
      <c r="A38" s="222" t="s">
        <v>186</v>
      </c>
      <c r="B38" s="222"/>
      <c r="C38" s="222"/>
      <c r="D38" s="222"/>
      <c r="E38" s="222"/>
      <c r="F38" s="222"/>
      <c r="G38" s="222"/>
      <c r="H38" s="222"/>
      <c r="I38" s="222"/>
      <c r="J38" s="222"/>
      <c r="K38" s="222"/>
      <c r="L38" s="222"/>
      <c r="M38" s="229"/>
      <c r="N38" s="237"/>
      <c r="O38" s="13"/>
    </row>
    <row r="39" spans="1:15" ht="312" customHeight="1">
      <c r="A39" s="91">
        <v>22</v>
      </c>
      <c r="B39" s="61" t="s">
        <v>187</v>
      </c>
      <c r="C39" s="63" t="s">
        <v>188</v>
      </c>
      <c r="D39" s="57" t="s">
        <v>147</v>
      </c>
      <c r="E39" s="57" t="s">
        <v>25</v>
      </c>
      <c r="F39" s="64" t="s">
        <v>189</v>
      </c>
      <c r="G39" s="64" t="s">
        <v>189</v>
      </c>
      <c r="H39" s="64" t="s">
        <v>190</v>
      </c>
      <c r="I39" s="64" t="s">
        <v>191</v>
      </c>
      <c r="J39" s="52" t="s">
        <v>192</v>
      </c>
      <c r="K39" s="64" t="s">
        <v>193</v>
      </c>
      <c r="L39" s="54" t="s">
        <v>785</v>
      </c>
      <c r="M39" s="101">
        <v>98</v>
      </c>
      <c r="N39" s="93">
        <v>0</v>
      </c>
      <c r="O39" s="10"/>
    </row>
    <row r="40" spans="1:15" s="14" customFormat="1" ht="130.5" customHeight="1">
      <c r="A40" s="98">
        <v>23</v>
      </c>
      <c r="B40" s="256" t="s">
        <v>194</v>
      </c>
      <c r="C40" s="265" t="s">
        <v>195</v>
      </c>
      <c r="D40" s="57" t="s">
        <v>147</v>
      </c>
      <c r="E40" s="64" t="s">
        <v>25</v>
      </c>
      <c r="F40" s="64" t="s">
        <v>196</v>
      </c>
      <c r="G40" s="64" t="s">
        <v>196</v>
      </c>
      <c r="H40" s="64" t="s">
        <v>197</v>
      </c>
      <c r="I40" s="64" t="s">
        <v>198</v>
      </c>
      <c r="J40" s="52" t="s">
        <v>199</v>
      </c>
      <c r="K40" s="64" t="s">
        <v>200</v>
      </c>
      <c r="L40" s="54" t="s">
        <v>721</v>
      </c>
      <c r="M40" s="101">
        <v>100</v>
      </c>
      <c r="N40" s="93">
        <v>0</v>
      </c>
      <c r="O40" s="10"/>
    </row>
    <row r="41" spans="1:15" ht="267" customHeight="1">
      <c r="A41" s="91">
        <v>24</v>
      </c>
      <c r="B41" s="256"/>
      <c r="C41" s="265"/>
      <c r="D41" s="57" t="s">
        <v>147</v>
      </c>
      <c r="E41" s="57" t="s">
        <v>25</v>
      </c>
      <c r="F41" s="64" t="s">
        <v>189</v>
      </c>
      <c r="G41" s="64" t="s">
        <v>189</v>
      </c>
      <c r="H41" s="64" t="s">
        <v>201</v>
      </c>
      <c r="I41" s="64" t="s">
        <v>202</v>
      </c>
      <c r="J41" s="52" t="s">
        <v>203</v>
      </c>
      <c r="K41" s="64" t="s">
        <v>204</v>
      </c>
      <c r="L41" s="54" t="s">
        <v>785</v>
      </c>
      <c r="M41" s="101">
        <v>98</v>
      </c>
      <c r="N41" s="117">
        <v>0</v>
      </c>
      <c r="O41" s="10"/>
    </row>
    <row r="42" spans="1:15" ht="227.1" customHeight="1">
      <c r="A42" s="91">
        <v>25</v>
      </c>
      <c r="B42" s="256"/>
      <c r="C42" s="265"/>
      <c r="D42" s="57" t="s">
        <v>147</v>
      </c>
      <c r="E42" s="57" t="s">
        <v>25</v>
      </c>
      <c r="F42" s="64" t="s">
        <v>189</v>
      </c>
      <c r="G42" s="64" t="s">
        <v>189</v>
      </c>
      <c r="H42" s="64" t="s">
        <v>205</v>
      </c>
      <c r="I42" s="64" t="s">
        <v>206</v>
      </c>
      <c r="J42" s="52" t="s">
        <v>207</v>
      </c>
      <c r="K42" s="64" t="s">
        <v>208</v>
      </c>
      <c r="L42" s="54" t="s">
        <v>785</v>
      </c>
      <c r="M42" s="101">
        <v>98</v>
      </c>
      <c r="N42" s="100">
        <v>0</v>
      </c>
      <c r="O42" s="10"/>
    </row>
    <row r="43" spans="1:15" ht="167.1" customHeight="1">
      <c r="A43" s="91">
        <v>26</v>
      </c>
      <c r="B43" s="256"/>
      <c r="C43" s="265"/>
      <c r="D43" s="57" t="s">
        <v>209</v>
      </c>
      <c r="E43" s="57" t="s">
        <v>25</v>
      </c>
      <c r="F43" s="64" t="s">
        <v>210</v>
      </c>
      <c r="G43" s="64" t="s">
        <v>211</v>
      </c>
      <c r="H43" s="64" t="s">
        <v>212</v>
      </c>
      <c r="I43" s="64" t="s">
        <v>213</v>
      </c>
      <c r="J43" s="52" t="s">
        <v>214</v>
      </c>
      <c r="K43" s="64" t="s">
        <v>215</v>
      </c>
      <c r="L43" s="55" t="s">
        <v>719</v>
      </c>
      <c r="M43" s="110">
        <v>358.7</v>
      </c>
      <c r="N43" s="111">
        <v>35.799999999999997</v>
      </c>
      <c r="O43" s="10"/>
    </row>
    <row r="44" spans="1:15" ht="25.5" customHeight="1">
      <c r="A44" s="227" t="s">
        <v>216</v>
      </c>
      <c r="B44" s="227"/>
      <c r="C44" s="227"/>
      <c r="D44" s="227"/>
      <c r="E44" s="227"/>
      <c r="F44" s="227"/>
      <c r="G44" s="227"/>
      <c r="H44" s="227"/>
      <c r="I44" s="227"/>
      <c r="J44" s="227"/>
      <c r="K44" s="227"/>
      <c r="L44" s="227"/>
      <c r="M44" s="101"/>
      <c r="N44" s="102"/>
      <c r="O44" s="10"/>
    </row>
    <row r="45" spans="1:15" ht="27.95" customHeight="1">
      <c r="A45" s="222" t="s">
        <v>217</v>
      </c>
      <c r="B45" s="222"/>
      <c r="C45" s="222"/>
      <c r="D45" s="222"/>
      <c r="E45" s="222"/>
      <c r="F45" s="222"/>
      <c r="G45" s="222"/>
      <c r="H45" s="222"/>
      <c r="I45" s="222"/>
      <c r="J45" s="222"/>
      <c r="K45" s="222"/>
      <c r="L45" s="222"/>
      <c r="M45" s="101"/>
      <c r="N45" s="102"/>
      <c r="O45" s="10"/>
    </row>
    <row r="46" spans="1:15" ht="264.95" customHeight="1">
      <c r="A46" s="91">
        <v>27</v>
      </c>
      <c r="B46" s="61" t="s">
        <v>218</v>
      </c>
      <c r="C46" s="63" t="s">
        <v>219</v>
      </c>
      <c r="D46" s="57" t="s">
        <v>220</v>
      </c>
      <c r="E46" s="57" t="s">
        <v>25</v>
      </c>
      <c r="F46" s="57" t="s">
        <v>221</v>
      </c>
      <c r="G46" s="57" t="s">
        <v>222</v>
      </c>
      <c r="H46" s="57" t="s">
        <v>29</v>
      </c>
      <c r="I46" s="57" t="s">
        <v>223</v>
      </c>
      <c r="J46" s="52" t="s">
        <v>224</v>
      </c>
      <c r="K46" s="57" t="s">
        <v>225</v>
      </c>
      <c r="L46" s="54" t="s">
        <v>807</v>
      </c>
      <c r="M46" s="102">
        <v>135</v>
      </c>
      <c r="N46" s="102">
        <v>135</v>
      </c>
      <c r="O46" s="13"/>
    </row>
    <row r="47" spans="1:15" ht="155.25" customHeight="1">
      <c r="A47" s="91">
        <v>28</v>
      </c>
      <c r="B47" s="61" t="s">
        <v>227</v>
      </c>
      <c r="C47" s="17" t="s">
        <v>228</v>
      </c>
      <c r="D47" s="57" t="s">
        <v>229</v>
      </c>
      <c r="E47" s="57" t="s">
        <v>25</v>
      </c>
      <c r="F47" s="57" t="s">
        <v>230</v>
      </c>
      <c r="G47" s="57" t="s">
        <v>231</v>
      </c>
      <c r="H47" s="57" t="s">
        <v>232</v>
      </c>
      <c r="I47" s="57" t="s">
        <v>233</v>
      </c>
      <c r="J47" s="52" t="s">
        <v>234</v>
      </c>
      <c r="K47" s="57" t="s">
        <v>235</v>
      </c>
      <c r="L47" s="54" t="s">
        <v>234</v>
      </c>
      <c r="M47" s="101">
        <v>100</v>
      </c>
      <c r="N47" s="102">
        <v>100</v>
      </c>
      <c r="O47" s="13"/>
    </row>
    <row r="48" spans="1:15" s="14" customFormat="1" ht="180" customHeight="1">
      <c r="A48" s="98">
        <v>29</v>
      </c>
      <c r="B48" s="18" t="s">
        <v>236</v>
      </c>
      <c r="C48" s="64" t="s">
        <v>237</v>
      </c>
      <c r="D48" s="18" t="s">
        <v>238</v>
      </c>
      <c r="E48" s="64" t="s">
        <v>239</v>
      </c>
      <c r="F48" s="64" t="s">
        <v>240</v>
      </c>
      <c r="G48" s="64" t="s">
        <v>241</v>
      </c>
      <c r="H48" s="64" t="s">
        <v>242</v>
      </c>
      <c r="I48" s="64" t="s">
        <v>242</v>
      </c>
      <c r="J48" s="52" t="s">
        <v>243</v>
      </c>
      <c r="K48" s="64" t="s">
        <v>244</v>
      </c>
      <c r="L48" s="183" t="s">
        <v>226</v>
      </c>
      <c r="M48" s="119">
        <v>132</v>
      </c>
      <c r="N48" s="119">
        <v>132</v>
      </c>
      <c r="O48" s="10"/>
    </row>
    <row r="49" spans="1:15" s="14" customFormat="1" ht="141.75" customHeight="1">
      <c r="A49" s="98">
        <v>30</v>
      </c>
      <c r="B49" s="61" t="s">
        <v>245</v>
      </c>
      <c r="C49" s="64" t="s">
        <v>246</v>
      </c>
      <c r="D49" s="64" t="s">
        <v>247</v>
      </c>
      <c r="E49" s="64" t="s">
        <v>25</v>
      </c>
      <c r="F49" s="64" t="s">
        <v>248</v>
      </c>
      <c r="G49" s="19">
        <v>0.1</v>
      </c>
      <c r="H49" s="19">
        <v>0.2</v>
      </c>
      <c r="I49" s="19">
        <v>0.5</v>
      </c>
      <c r="J49" s="52" t="s">
        <v>249</v>
      </c>
      <c r="K49" s="64" t="s">
        <v>250</v>
      </c>
      <c r="L49" s="55" t="s">
        <v>720</v>
      </c>
      <c r="M49" s="110">
        <v>150</v>
      </c>
      <c r="N49" s="100">
        <v>15</v>
      </c>
      <c r="O49" s="10"/>
    </row>
    <row r="50" spans="1:15" ht="27" customHeight="1">
      <c r="A50" s="266" t="s">
        <v>251</v>
      </c>
      <c r="B50" s="267"/>
      <c r="C50" s="267"/>
      <c r="D50" s="267"/>
      <c r="E50" s="267"/>
      <c r="F50" s="267"/>
      <c r="G50" s="267"/>
      <c r="H50" s="267"/>
      <c r="I50" s="267"/>
      <c r="J50" s="267"/>
      <c r="K50" s="267"/>
      <c r="L50" s="268"/>
      <c r="M50" s="120"/>
      <c r="N50" s="121"/>
      <c r="O50" s="10"/>
    </row>
    <row r="51" spans="1:15" ht="24" customHeight="1">
      <c r="A51" s="227" t="s">
        <v>252</v>
      </c>
      <c r="B51" s="227"/>
      <c r="C51" s="227"/>
      <c r="D51" s="227"/>
      <c r="E51" s="227"/>
      <c r="F51" s="227"/>
      <c r="G51" s="227"/>
      <c r="H51" s="227"/>
      <c r="I51" s="227"/>
      <c r="J51" s="227"/>
      <c r="K51" s="227"/>
      <c r="L51" s="227"/>
      <c r="M51" s="101"/>
      <c r="N51" s="108"/>
      <c r="O51" s="13"/>
    </row>
    <row r="52" spans="1:15" ht="26.1" customHeight="1">
      <c r="A52" s="260" t="s">
        <v>253</v>
      </c>
      <c r="B52" s="260"/>
      <c r="C52" s="260"/>
      <c r="D52" s="260"/>
      <c r="E52" s="260"/>
      <c r="F52" s="260"/>
      <c r="G52" s="260"/>
      <c r="H52" s="260"/>
      <c r="I52" s="260"/>
      <c r="J52" s="260"/>
      <c r="K52" s="260"/>
      <c r="L52" s="260"/>
      <c r="M52" s="107"/>
      <c r="N52" s="108"/>
      <c r="O52" s="13"/>
    </row>
    <row r="53" spans="1:15" s="14" customFormat="1" ht="175.5" customHeight="1">
      <c r="A53" s="98">
        <v>31</v>
      </c>
      <c r="B53" s="61" t="s">
        <v>254</v>
      </c>
      <c r="C53" s="64" t="s">
        <v>255</v>
      </c>
      <c r="D53" s="19">
        <v>0.47</v>
      </c>
      <c r="E53" s="64" t="s">
        <v>256</v>
      </c>
      <c r="F53" s="19" t="s">
        <v>257</v>
      </c>
      <c r="G53" s="19">
        <v>0.48</v>
      </c>
      <c r="H53" s="19">
        <v>0.5</v>
      </c>
      <c r="I53" s="19" t="s">
        <v>258</v>
      </c>
      <c r="J53" s="20" t="s">
        <v>259</v>
      </c>
      <c r="K53" s="64" t="s">
        <v>260</v>
      </c>
      <c r="L53" s="54" t="s">
        <v>754</v>
      </c>
      <c r="M53" s="101">
        <v>76.2</v>
      </c>
      <c r="N53" s="102">
        <v>61</v>
      </c>
      <c r="O53" s="13"/>
    </row>
    <row r="54" spans="1:15" s="14" customFormat="1" ht="168" customHeight="1">
      <c r="A54" s="98">
        <v>32</v>
      </c>
      <c r="B54" s="61" t="s">
        <v>261</v>
      </c>
      <c r="C54" s="64" t="s">
        <v>262</v>
      </c>
      <c r="D54" s="21">
        <v>0.63600000000000001</v>
      </c>
      <c r="E54" s="64" t="s">
        <v>263</v>
      </c>
      <c r="F54" s="19">
        <v>0.63800000000000001</v>
      </c>
      <c r="G54" s="19">
        <v>0.64</v>
      </c>
      <c r="H54" s="19">
        <v>0.64500000000000002</v>
      </c>
      <c r="I54" s="19">
        <v>0.65</v>
      </c>
      <c r="J54" s="20" t="s">
        <v>264</v>
      </c>
      <c r="K54" s="64" t="s">
        <v>265</v>
      </c>
      <c r="L54" s="55" t="s">
        <v>755</v>
      </c>
      <c r="M54" s="110">
        <v>97.6</v>
      </c>
      <c r="N54" s="111">
        <v>96.1</v>
      </c>
      <c r="O54" s="10"/>
    </row>
    <row r="55" spans="1:15" s="14" customFormat="1" ht="124.5" customHeight="1">
      <c r="A55" s="98">
        <v>33</v>
      </c>
      <c r="B55" s="61" t="s">
        <v>266</v>
      </c>
      <c r="C55" s="64" t="s">
        <v>267</v>
      </c>
      <c r="D55" s="22">
        <v>0.93799999999999994</v>
      </c>
      <c r="E55" s="64" t="s">
        <v>268</v>
      </c>
      <c r="F55" s="19">
        <v>0.94</v>
      </c>
      <c r="G55" s="19" t="s">
        <v>269</v>
      </c>
      <c r="H55" s="19" t="s">
        <v>270</v>
      </c>
      <c r="I55" s="19">
        <v>0.95</v>
      </c>
      <c r="J55" s="20" t="s">
        <v>781</v>
      </c>
      <c r="K55" s="64" t="s">
        <v>271</v>
      </c>
      <c r="L55" s="54" t="s">
        <v>780</v>
      </c>
      <c r="M55" s="198">
        <v>99.7</v>
      </c>
      <c r="N55" s="198">
        <v>99.2</v>
      </c>
      <c r="O55" s="199"/>
    </row>
    <row r="56" spans="1:15" s="90" customFormat="1" ht="24.6" customHeight="1">
      <c r="A56" s="229" t="s">
        <v>272</v>
      </c>
      <c r="B56" s="230"/>
      <c r="C56" s="230"/>
      <c r="D56" s="230"/>
      <c r="E56" s="230"/>
      <c r="F56" s="230"/>
      <c r="G56" s="230"/>
      <c r="H56" s="230"/>
      <c r="I56" s="230"/>
      <c r="J56" s="230"/>
      <c r="K56" s="230"/>
      <c r="L56" s="237"/>
      <c r="M56" s="168"/>
      <c r="N56" s="168"/>
      <c r="O56" s="200"/>
    </row>
    <row r="57" spans="1:15" s="122" customFormat="1" ht="336" customHeight="1">
      <c r="A57" s="98">
        <v>34</v>
      </c>
      <c r="B57" s="57" t="s">
        <v>273</v>
      </c>
      <c r="C57" s="57" t="s">
        <v>274</v>
      </c>
      <c r="D57" s="19">
        <v>0.4</v>
      </c>
      <c r="E57" s="57" t="s">
        <v>275</v>
      </c>
      <c r="F57" s="53"/>
      <c r="G57" s="19"/>
      <c r="H57" s="19">
        <v>0.7</v>
      </c>
      <c r="I57" s="19">
        <v>0.8</v>
      </c>
      <c r="J57" s="23">
        <v>0.8</v>
      </c>
      <c r="K57" s="64" t="s">
        <v>276</v>
      </c>
      <c r="L57" s="54" t="s">
        <v>756</v>
      </c>
      <c r="M57" s="201">
        <v>23.2</v>
      </c>
      <c r="N57" s="201">
        <v>11.6</v>
      </c>
      <c r="O57" s="10"/>
    </row>
    <row r="58" spans="1:15" s="122" customFormat="1" ht="330.75" customHeight="1">
      <c r="A58" s="98">
        <v>35</v>
      </c>
      <c r="B58" s="57" t="s">
        <v>277</v>
      </c>
      <c r="C58" s="57" t="s">
        <v>278</v>
      </c>
      <c r="D58" s="53"/>
      <c r="E58" s="57" t="s">
        <v>275</v>
      </c>
      <c r="F58" s="53"/>
      <c r="G58" s="19"/>
      <c r="H58" s="19">
        <v>0.7</v>
      </c>
      <c r="I58" s="19">
        <v>0.85</v>
      </c>
      <c r="J58" s="23">
        <v>0.85</v>
      </c>
      <c r="K58" s="64" t="s">
        <v>279</v>
      </c>
      <c r="L58" s="54" t="s">
        <v>805</v>
      </c>
      <c r="M58" s="202">
        <v>5.15</v>
      </c>
      <c r="N58" s="201">
        <f>2.06/85*100</f>
        <v>2.4235294117647062</v>
      </c>
      <c r="O58" s="10"/>
    </row>
    <row r="59" spans="1:15" ht="28.5" customHeight="1">
      <c r="A59" s="222" t="s">
        <v>280</v>
      </c>
      <c r="B59" s="222"/>
      <c r="C59" s="222"/>
      <c r="D59" s="222"/>
      <c r="E59" s="222"/>
      <c r="F59" s="222"/>
      <c r="G59" s="222"/>
      <c r="H59" s="222"/>
      <c r="I59" s="222"/>
      <c r="J59" s="222"/>
      <c r="K59" s="222"/>
      <c r="L59" s="222"/>
      <c r="M59" s="95"/>
      <c r="N59" s="95"/>
      <c r="O59" s="13"/>
    </row>
    <row r="60" spans="1:15" ht="147.6" customHeight="1">
      <c r="A60" s="91">
        <v>36</v>
      </c>
      <c r="B60" s="57" t="s">
        <v>281</v>
      </c>
      <c r="C60" s="57" t="s">
        <v>282</v>
      </c>
      <c r="D60" s="57" t="s">
        <v>147</v>
      </c>
      <c r="E60" s="57" t="s">
        <v>25</v>
      </c>
      <c r="F60" s="24">
        <v>0.6</v>
      </c>
      <c r="G60" s="24">
        <v>0.8</v>
      </c>
      <c r="H60" s="24">
        <v>1</v>
      </c>
      <c r="I60" s="24">
        <v>1</v>
      </c>
      <c r="J60" s="20" t="s">
        <v>283</v>
      </c>
      <c r="K60" s="19" t="s">
        <v>284</v>
      </c>
      <c r="L60" s="184" t="s">
        <v>757</v>
      </c>
      <c r="M60" s="107">
        <v>105.1</v>
      </c>
      <c r="N60" s="123">
        <v>0.84089999999999998</v>
      </c>
      <c r="O60" s="13"/>
    </row>
    <row r="61" spans="1:15" s="14" customFormat="1" ht="202.5" customHeight="1">
      <c r="A61" s="98">
        <v>37</v>
      </c>
      <c r="B61" s="64" t="s">
        <v>286</v>
      </c>
      <c r="C61" s="64" t="s">
        <v>287</v>
      </c>
      <c r="D61" s="57" t="s">
        <v>147</v>
      </c>
      <c r="E61" s="64" t="s">
        <v>25</v>
      </c>
      <c r="F61" s="25" t="s">
        <v>29</v>
      </c>
      <c r="G61" s="25" t="s">
        <v>288</v>
      </c>
      <c r="H61" s="25" t="s">
        <v>289</v>
      </c>
      <c r="I61" s="25" t="s">
        <v>290</v>
      </c>
      <c r="J61" s="26" t="s">
        <v>291</v>
      </c>
      <c r="K61" s="64" t="s">
        <v>292</v>
      </c>
      <c r="L61" s="55" t="s">
        <v>758</v>
      </c>
      <c r="M61" s="124">
        <v>0</v>
      </c>
      <c r="N61" s="124">
        <v>0</v>
      </c>
      <c r="O61" s="54"/>
    </row>
    <row r="62" spans="1:15" s="14" customFormat="1" ht="155.25" customHeight="1">
      <c r="A62" s="98">
        <v>38</v>
      </c>
      <c r="B62" s="64" t="s">
        <v>294</v>
      </c>
      <c r="C62" s="64" t="s">
        <v>295</v>
      </c>
      <c r="D62" s="64" t="s">
        <v>296</v>
      </c>
      <c r="E62" s="64" t="s">
        <v>25</v>
      </c>
      <c r="F62" s="19" t="s">
        <v>297</v>
      </c>
      <c r="G62" s="19" t="s">
        <v>297</v>
      </c>
      <c r="H62" s="19">
        <v>0.5</v>
      </c>
      <c r="I62" s="19">
        <v>1</v>
      </c>
      <c r="J62" s="20" t="s">
        <v>298</v>
      </c>
      <c r="K62" s="64" t="s">
        <v>299</v>
      </c>
      <c r="L62" s="54" t="s">
        <v>285</v>
      </c>
      <c r="M62" s="101">
        <v>80</v>
      </c>
      <c r="N62" s="125">
        <v>0</v>
      </c>
      <c r="O62" s="71"/>
    </row>
    <row r="63" spans="1:15" s="122" customFormat="1" ht="137.1" customHeight="1">
      <c r="A63" s="98">
        <v>39</v>
      </c>
      <c r="B63" s="57" t="s">
        <v>300</v>
      </c>
      <c r="C63" s="57" t="s">
        <v>301</v>
      </c>
      <c r="D63" s="57"/>
      <c r="E63" s="57" t="s">
        <v>302</v>
      </c>
      <c r="F63" s="126"/>
      <c r="G63" s="57"/>
      <c r="H63" s="57" t="s">
        <v>303</v>
      </c>
      <c r="I63" s="57" t="s">
        <v>304</v>
      </c>
      <c r="J63" s="52" t="s">
        <v>305</v>
      </c>
      <c r="K63" s="57" t="s">
        <v>306</v>
      </c>
      <c r="L63" s="55" t="s">
        <v>53</v>
      </c>
      <c r="M63" s="127"/>
      <c r="N63" s="127"/>
      <c r="O63" s="54" t="s">
        <v>293</v>
      </c>
    </row>
    <row r="64" spans="1:15" ht="27" customHeight="1">
      <c r="A64" s="222" t="s">
        <v>307</v>
      </c>
      <c r="B64" s="222"/>
      <c r="C64" s="222"/>
      <c r="D64" s="222"/>
      <c r="E64" s="222"/>
      <c r="F64" s="222"/>
      <c r="G64" s="222"/>
      <c r="H64" s="222"/>
      <c r="I64" s="222"/>
      <c r="J64" s="222"/>
      <c r="K64" s="222"/>
      <c r="L64" s="222"/>
      <c r="M64" s="128"/>
      <c r="N64" s="128"/>
      <c r="O64" s="80"/>
    </row>
    <row r="65" spans="1:15" s="131" customFormat="1" ht="144" customHeight="1">
      <c r="A65" s="129">
        <v>39</v>
      </c>
      <c r="B65" s="262" t="s">
        <v>309</v>
      </c>
      <c r="C65" s="80" t="s">
        <v>310</v>
      </c>
      <c r="D65" s="47"/>
      <c r="E65" s="65" t="s">
        <v>311</v>
      </c>
      <c r="F65" s="47"/>
      <c r="G65" s="48"/>
      <c r="H65" s="48"/>
      <c r="I65" s="48">
        <v>0.95</v>
      </c>
      <c r="J65" s="49">
        <v>0.95</v>
      </c>
      <c r="K65" s="264" t="s">
        <v>759</v>
      </c>
      <c r="L65" s="54" t="s">
        <v>760</v>
      </c>
      <c r="M65" s="130">
        <v>0.873</v>
      </c>
      <c r="N65" s="130">
        <v>0.873</v>
      </c>
      <c r="O65" s="13"/>
    </row>
    <row r="66" spans="1:15" s="122" customFormat="1" ht="126" customHeight="1">
      <c r="A66" s="129">
        <v>40</v>
      </c>
      <c r="B66" s="263"/>
      <c r="C66" s="80" t="s">
        <v>312</v>
      </c>
      <c r="D66" s="47"/>
      <c r="E66" s="65" t="s">
        <v>313</v>
      </c>
      <c r="F66" s="47"/>
      <c r="G66" s="48"/>
      <c r="H66" s="48"/>
      <c r="I66" s="48">
        <v>0.5</v>
      </c>
      <c r="J66" s="49">
        <v>0.95</v>
      </c>
      <c r="K66" s="264"/>
      <c r="L66" s="132" t="s">
        <v>53</v>
      </c>
      <c r="M66" s="132"/>
      <c r="N66" s="132"/>
      <c r="O66" s="80" t="s">
        <v>308</v>
      </c>
    </row>
    <row r="67" spans="1:15" s="122" customFormat="1" ht="203.25" customHeight="1">
      <c r="A67" s="98">
        <v>42</v>
      </c>
      <c r="B67" s="64" t="s">
        <v>314</v>
      </c>
      <c r="C67" s="64" t="s">
        <v>315</v>
      </c>
      <c r="D67" s="21">
        <v>0.33</v>
      </c>
      <c r="E67" s="27" t="s">
        <v>316</v>
      </c>
      <c r="F67" s="22"/>
      <c r="G67" s="19"/>
      <c r="H67" s="19"/>
      <c r="I67" s="22">
        <v>0.30199999999999999</v>
      </c>
      <c r="J67" s="28">
        <v>0.30199999999999999</v>
      </c>
      <c r="K67" s="69" t="s">
        <v>317</v>
      </c>
      <c r="L67" s="54" t="s">
        <v>761</v>
      </c>
      <c r="M67" s="203"/>
      <c r="N67" s="202">
        <v>3.54</v>
      </c>
      <c r="O67" s="80"/>
    </row>
    <row r="68" spans="1:15" s="14" customFormat="1" ht="265.5" customHeight="1">
      <c r="A68" s="98">
        <v>43</v>
      </c>
      <c r="B68" s="61" t="s">
        <v>318</v>
      </c>
      <c r="C68" s="64" t="s">
        <v>319</v>
      </c>
      <c r="D68" s="64" t="s">
        <v>320</v>
      </c>
      <c r="E68" s="64" t="s">
        <v>148</v>
      </c>
      <c r="F68" s="19">
        <v>0.95</v>
      </c>
      <c r="G68" s="19">
        <v>0.96</v>
      </c>
      <c r="H68" s="21">
        <v>0.96499999999999997</v>
      </c>
      <c r="I68" s="19">
        <v>0.99</v>
      </c>
      <c r="J68" s="52" t="s">
        <v>321</v>
      </c>
      <c r="K68" s="64" t="s">
        <v>322</v>
      </c>
      <c r="L68" s="54" t="s">
        <v>762</v>
      </c>
      <c r="M68" s="107">
        <v>77.099999999999994</v>
      </c>
      <c r="N68" s="107">
        <v>76.3</v>
      </c>
      <c r="O68" s="13"/>
    </row>
    <row r="69" spans="1:15" s="14" customFormat="1" ht="370.5" customHeight="1">
      <c r="A69" s="98">
        <v>44</v>
      </c>
      <c r="B69" s="27" t="s">
        <v>323</v>
      </c>
      <c r="C69" s="57" t="s">
        <v>324</v>
      </c>
      <c r="D69" s="57"/>
      <c r="E69" s="57" t="s">
        <v>325</v>
      </c>
      <c r="G69" s="57" t="s">
        <v>326</v>
      </c>
      <c r="H69" s="57" t="s">
        <v>327</v>
      </c>
      <c r="I69" s="57" t="s">
        <v>327</v>
      </c>
      <c r="J69" s="52" t="s">
        <v>327</v>
      </c>
      <c r="K69" s="69" t="s">
        <v>328</v>
      </c>
      <c r="L69" s="57" t="s">
        <v>793</v>
      </c>
      <c r="M69" s="133">
        <v>100</v>
      </c>
      <c r="N69" s="133">
        <v>86.4</v>
      </c>
      <c r="O69" s="10"/>
    </row>
    <row r="70" spans="1:15" s="14" customFormat="1" ht="174" customHeight="1">
      <c r="A70" s="53">
        <v>45</v>
      </c>
      <c r="B70" s="61" t="s">
        <v>330</v>
      </c>
      <c r="C70" s="57" t="s">
        <v>331</v>
      </c>
      <c r="D70" s="64" t="s">
        <v>332</v>
      </c>
      <c r="E70" s="64" t="s">
        <v>25</v>
      </c>
      <c r="F70" s="64" t="s">
        <v>333</v>
      </c>
      <c r="G70" s="64" t="s">
        <v>334</v>
      </c>
      <c r="H70" s="64" t="s">
        <v>335</v>
      </c>
      <c r="I70" s="64" t="s">
        <v>336</v>
      </c>
      <c r="J70" s="52" t="s">
        <v>337</v>
      </c>
      <c r="K70" s="64" t="s">
        <v>338</v>
      </c>
      <c r="L70" s="54" t="s">
        <v>763</v>
      </c>
      <c r="M70" s="101">
        <v>556</v>
      </c>
      <c r="N70" s="95">
        <v>55.6</v>
      </c>
      <c r="O70" s="10"/>
    </row>
    <row r="71" spans="1:15" ht="189.95" customHeight="1">
      <c r="A71" s="58">
        <v>46</v>
      </c>
      <c r="B71" s="61" t="s">
        <v>339</v>
      </c>
      <c r="C71" s="57" t="s">
        <v>331</v>
      </c>
      <c r="D71" s="57" t="s">
        <v>147</v>
      </c>
      <c r="E71" s="57" t="s">
        <v>25</v>
      </c>
      <c r="F71" s="57" t="s">
        <v>29</v>
      </c>
      <c r="G71" s="57" t="s">
        <v>340</v>
      </c>
      <c r="H71" s="57" t="s">
        <v>341</v>
      </c>
      <c r="I71" s="57" t="s">
        <v>342</v>
      </c>
      <c r="J71" s="52" t="s">
        <v>343</v>
      </c>
      <c r="K71" s="57" t="s">
        <v>344</v>
      </c>
      <c r="L71" s="54" t="s">
        <v>329</v>
      </c>
      <c r="M71" s="125">
        <v>0</v>
      </c>
      <c r="N71" s="125">
        <v>0</v>
      </c>
      <c r="O71" s="54" t="s">
        <v>764</v>
      </c>
    </row>
    <row r="72" spans="1:15" ht="189.95" customHeight="1">
      <c r="A72" s="58">
        <v>47</v>
      </c>
      <c r="B72" s="109" t="s">
        <v>345</v>
      </c>
      <c r="C72" s="57" t="s">
        <v>346</v>
      </c>
      <c r="E72" s="57" t="s">
        <v>25</v>
      </c>
      <c r="G72" s="57"/>
      <c r="H72" s="24">
        <v>0.5</v>
      </c>
      <c r="I72" s="24">
        <v>1</v>
      </c>
      <c r="J72" s="20">
        <v>1</v>
      </c>
      <c r="K72" s="57" t="s">
        <v>765</v>
      </c>
      <c r="L72" s="54" t="s">
        <v>544</v>
      </c>
      <c r="M72" s="101"/>
      <c r="N72" s="125"/>
      <c r="O72" s="13"/>
    </row>
    <row r="73" spans="1:15" ht="23.45" customHeight="1">
      <c r="A73" s="227" t="s">
        <v>347</v>
      </c>
      <c r="B73" s="227"/>
      <c r="C73" s="227"/>
      <c r="D73" s="227"/>
      <c r="E73" s="227"/>
      <c r="F73" s="227"/>
      <c r="G73" s="227"/>
      <c r="H73" s="227"/>
      <c r="I73" s="227"/>
      <c r="J73" s="227"/>
      <c r="K73" s="227"/>
      <c r="L73" s="227"/>
      <c r="M73" s="227"/>
      <c r="N73" s="227"/>
      <c r="O73" s="13"/>
    </row>
    <row r="74" spans="1:15" ht="26.45" customHeight="1">
      <c r="A74" s="222" t="s">
        <v>348</v>
      </c>
      <c r="B74" s="222"/>
      <c r="C74" s="222"/>
      <c r="D74" s="222"/>
      <c r="E74" s="222"/>
      <c r="F74" s="222"/>
      <c r="G74" s="222"/>
      <c r="H74" s="222"/>
      <c r="I74" s="222"/>
      <c r="J74" s="222"/>
      <c r="K74" s="222"/>
      <c r="L74" s="222"/>
      <c r="M74" s="222"/>
      <c r="N74" s="222"/>
      <c r="O74" s="10"/>
    </row>
    <row r="75" spans="1:15" s="14" customFormat="1" ht="360.6" customHeight="1">
      <c r="A75" s="98">
        <v>48</v>
      </c>
      <c r="B75" s="61" t="s">
        <v>349</v>
      </c>
      <c r="C75" s="64" t="s">
        <v>350</v>
      </c>
      <c r="D75" s="64" t="s">
        <v>351</v>
      </c>
      <c r="E75" s="64" t="s">
        <v>25</v>
      </c>
      <c r="F75" s="64" t="s">
        <v>333</v>
      </c>
      <c r="G75" s="64" t="s">
        <v>352</v>
      </c>
      <c r="H75" s="64" t="s">
        <v>353</v>
      </c>
      <c r="I75" s="64" t="s">
        <v>354</v>
      </c>
      <c r="J75" s="52" t="s">
        <v>355</v>
      </c>
      <c r="K75" s="64" t="s">
        <v>356</v>
      </c>
      <c r="L75" s="54" t="s">
        <v>766</v>
      </c>
      <c r="M75" s="101">
        <v>100</v>
      </c>
      <c r="N75" s="125">
        <v>20</v>
      </c>
      <c r="O75" s="10"/>
    </row>
    <row r="76" spans="1:15" s="14" customFormat="1" ht="219.6" customHeight="1">
      <c r="A76" s="98">
        <v>49</v>
      </c>
      <c r="B76" s="61" t="s">
        <v>357</v>
      </c>
      <c r="C76" s="64" t="s">
        <v>287</v>
      </c>
      <c r="D76" s="57" t="s">
        <v>147</v>
      </c>
      <c r="E76" s="64" t="s">
        <v>25</v>
      </c>
      <c r="F76" s="64" t="s">
        <v>358</v>
      </c>
      <c r="G76" s="64" t="s">
        <v>359</v>
      </c>
      <c r="H76" s="64" t="s">
        <v>360</v>
      </c>
      <c r="I76" s="64" t="s">
        <v>361</v>
      </c>
      <c r="J76" s="52" t="s">
        <v>362</v>
      </c>
      <c r="K76" s="64" t="s">
        <v>363</v>
      </c>
      <c r="L76" s="54" t="s">
        <v>742</v>
      </c>
      <c r="M76" s="95">
        <v>50</v>
      </c>
      <c r="N76" s="101">
        <v>50</v>
      </c>
      <c r="O76" s="10"/>
    </row>
    <row r="77" spans="1:15" ht="196.5" customHeight="1">
      <c r="A77" s="98">
        <v>50</v>
      </c>
      <c r="B77" s="61" t="s">
        <v>364</v>
      </c>
      <c r="C77" s="64" t="s">
        <v>365</v>
      </c>
      <c r="D77" s="57" t="s">
        <v>147</v>
      </c>
      <c r="E77" s="64" t="s">
        <v>25</v>
      </c>
      <c r="F77" s="64" t="s">
        <v>366</v>
      </c>
      <c r="G77" s="57" t="s">
        <v>333</v>
      </c>
      <c r="H77" s="64" t="s">
        <v>367</v>
      </c>
      <c r="I77" s="64" t="s">
        <v>368</v>
      </c>
      <c r="J77" s="52" t="s">
        <v>369</v>
      </c>
      <c r="K77" s="64" t="s">
        <v>370</v>
      </c>
      <c r="L77" s="54" t="s">
        <v>741</v>
      </c>
      <c r="M77" s="101">
        <v>80</v>
      </c>
      <c r="N77" s="101">
        <v>66.7</v>
      </c>
      <c r="O77" s="10"/>
    </row>
    <row r="78" spans="1:15" s="14" customFormat="1" ht="149.44999999999999" customHeight="1">
      <c r="A78" s="53">
        <v>51</v>
      </c>
      <c r="B78" s="61" t="s">
        <v>371</v>
      </c>
      <c r="C78" s="64" t="s">
        <v>372</v>
      </c>
      <c r="D78" s="64" t="s">
        <v>373</v>
      </c>
      <c r="E78" s="64" t="s">
        <v>25</v>
      </c>
      <c r="F78" s="64" t="s">
        <v>374</v>
      </c>
      <c r="G78" s="64">
        <v>1500</v>
      </c>
      <c r="H78" s="64">
        <v>7000</v>
      </c>
      <c r="I78" s="64" t="s">
        <v>29</v>
      </c>
      <c r="J78" s="52" t="s">
        <v>375</v>
      </c>
      <c r="K78" s="64" t="s">
        <v>376</v>
      </c>
      <c r="L78" s="54" t="s">
        <v>767</v>
      </c>
      <c r="M78" s="95">
        <f>1086/1500*100</f>
        <v>72.399999999999991</v>
      </c>
      <c r="N78" s="134">
        <f>1086/8500*100</f>
        <v>12.776470588235295</v>
      </c>
      <c r="O78" s="13"/>
    </row>
    <row r="79" spans="1:15" ht="33" customHeight="1">
      <c r="A79" s="222" t="s">
        <v>377</v>
      </c>
      <c r="B79" s="222"/>
      <c r="C79" s="222"/>
      <c r="D79" s="222"/>
      <c r="E79" s="222"/>
      <c r="F79" s="222"/>
      <c r="G79" s="222"/>
      <c r="H79" s="222"/>
      <c r="I79" s="222"/>
      <c r="J79" s="222"/>
      <c r="K79" s="222"/>
      <c r="L79" s="222"/>
      <c r="M79" s="95"/>
      <c r="N79" s="95"/>
      <c r="O79" s="13"/>
    </row>
    <row r="80" spans="1:15" s="14" customFormat="1" ht="312.95" customHeight="1">
      <c r="A80" s="98">
        <v>52</v>
      </c>
      <c r="B80" s="61" t="s">
        <v>378</v>
      </c>
      <c r="C80" s="19" t="s">
        <v>379</v>
      </c>
      <c r="D80" s="19" t="s">
        <v>380</v>
      </c>
      <c r="E80" s="64" t="s">
        <v>25</v>
      </c>
      <c r="F80" s="19">
        <v>0.99</v>
      </c>
      <c r="G80" s="19">
        <v>0.99</v>
      </c>
      <c r="H80" s="19">
        <v>0.99</v>
      </c>
      <c r="I80" s="19">
        <v>0.99</v>
      </c>
      <c r="J80" s="52" t="s">
        <v>381</v>
      </c>
      <c r="K80" s="64" t="s">
        <v>382</v>
      </c>
      <c r="L80" s="54" t="s">
        <v>782</v>
      </c>
      <c r="M80" s="107">
        <v>98</v>
      </c>
      <c r="N80" s="107">
        <v>98</v>
      </c>
      <c r="O80" s="13"/>
    </row>
    <row r="81" spans="1:15" s="14" customFormat="1" ht="197.25" customHeight="1">
      <c r="A81" s="98">
        <v>53</v>
      </c>
      <c r="B81" s="64" t="s">
        <v>384</v>
      </c>
      <c r="C81" s="64" t="s">
        <v>385</v>
      </c>
      <c r="D81" s="19" t="s">
        <v>386</v>
      </c>
      <c r="E81" s="64" t="s">
        <v>387</v>
      </c>
      <c r="F81" s="57" t="s">
        <v>388</v>
      </c>
      <c r="G81" s="57" t="s">
        <v>388</v>
      </c>
      <c r="H81" s="57" t="s">
        <v>389</v>
      </c>
      <c r="I81" s="19" t="s">
        <v>390</v>
      </c>
      <c r="J81" s="20" t="s">
        <v>390</v>
      </c>
      <c r="K81" s="27" t="s">
        <v>391</v>
      </c>
      <c r="L81" s="24" t="s">
        <v>783</v>
      </c>
      <c r="M81" s="135">
        <v>100</v>
      </c>
      <c r="N81" s="135">
        <v>1439</v>
      </c>
      <c r="O81" s="13"/>
    </row>
    <row r="82" spans="1:15" s="14" customFormat="1" ht="216" customHeight="1">
      <c r="A82" s="98">
        <v>54</v>
      </c>
      <c r="B82" s="61" t="s">
        <v>393</v>
      </c>
      <c r="C82" s="19" t="s">
        <v>394</v>
      </c>
      <c r="D82" s="19"/>
      <c r="E82" s="64" t="s">
        <v>25</v>
      </c>
      <c r="F82" s="19" t="s">
        <v>395</v>
      </c>
      <c r="G82" s="19">
        <v>0.3</v>
      </c>
      <c r="H82" s="19">
        <v>0.7</v>
      </c>
      <c r="I82" s="19">
        <v>1</v>
      </c>
      <c r="J82" s="20">
        <v>1</v>
      </c>
      <c r="K82" s="64" t="s">
        <v>396</v>
      </c>
      <c r="L82" s="54" t="s">
        <v>740</v>
      </c>
      <c r="M82" s="101">
        <v>100</v>
      </c>
      <c r="N82" s="101">
        <f>18/60*100</f>
        <v>30</v>
      </c>
      <c r="O82" s="10"/>
    </row>
    <row r="83" spans="1:15" s="14" customFormat="1" ht="108" customHeight="1">
      <c r="A83" s="98">
        <v>55</v>
      </c>
      <c r="B83" s="261" t="s">
        <v>397</v>
      </c>
      <c r="C83" s="64" t="s">
        <v>398</v>
      </c>
      <c r="D83" s="57" t="s">
        <v>147</v>
      </c>
      <c r="E83" s="64" t="s">
        <v>25</v>
      </c>
      <c r="F83" s="64" t="s">
        <v>399</v>
      </c>
      <c r="G83" s="64" t="s">
        <v>399</v>
      </c>
      <c r="H83" s="64" t="s">
        <v>400</v>
      </c>
      <c r="I83" s="64" t="s">
        <v>400</v>
      </c>
      <c r="J83" s="136" t="s">
        <v>401</v>
      </c>
      <c r="K83" s="64" t="s">
        <v>402</v>
      </c>
      <c r="L83" s="54" t="s">
        <v>383</v>
      </c>
      <c r="M83" s="137">
        <v>1.63</v>
      </c>
      <c r="N83" s="107">
        <f>49/90*100</f>
        <v>54.444444444444443</v>
      </c>
      <c r="O83" s="10"/>
    </row>
    <row r="84" spans="1:15" s="138" customFormat="1" ht="267" customHeight="1">
      <c r="A84" s="98">
        <v>56</v>
      </c>
      <c r="B84" s="261"/>
      <c r="C84" s="64" t="s">
        <v>404</v>
      </c>
      <c r="D84" s="19">
        <v>1</v>
      </c>
      <c r="E84" s="64" t="s">
        <v>405</v>
      </c>
      <c r="F84" s="19">
        <v>1</v>
      </c>
      <c r="G84" s="19">
        <v>1</v>
      </c>
      <c r="H84" s="19">
        <v>1</v>
      </c>
      <c r="I84" s="19">
        <v>1</v>
      </c>
      <c r="J84" s="136" t="s">
        <v>406</v>
      </c>
      <c r="K84" s="64" t="s">
        <v>407</v>
      </c>
      <c r="L84" s="54" t="s">
        <v>392</v>
      </c>
      <c r="M84" s="101">
        <v>100</v>
      </c>
      <c r="N84" s="101">
        <v>50</v>
      </c>
      <c r="O84" s="204"/>
    </row>
    <row r="85" spans="1:15" ht="24.6" customHeight="1">
      <c r="A85" s="222" t="s">
        <v>408</v>
      </c>
      <c r="B85" s="222"/>
      <c r="C85" s="222"/>
      <c r="D85" s="222"/>
      <c r="E85" s="222"/>
      <c r="F85" s="222"/>
      <c r="G85" s="222"/>
      <c r="H85" s="222"/>
      <c r="I85" s="222"/>
      <c r="J85" s="222"/>
      <c r="K85" s="222"/>
      <c r="L85" s="222"/>
      <c r="M85" s="222"/>
      <c r="N85" s="222"/>
      <c r="O85" s="13"/>
    </row>
    <row r="86" spans="1:15" ht="137.44999999999999" customHeight="1">
      <c r="A86" s="91">
        <v>57</v>
      </c>
      <c r="B86" s="61" t="s">
        <v>409</v>
      </c>
      <c r="C86" s="57" t="s">
        <v>410</v>
      </c>
      <c r="D86" s="30" t="s">
        <v>411</v>
      </c>
      <c r="E86" s="57" t="s">
        <v>25</v>
      </c>
      <c r="F86" s="57" t="s">
        <v>412</v>
      </c>
      <c r="G86" s="30">
        <v>2975</v>
      </c>
      <c r="H86" s="30">
        <v>2975</v>
      </c>
      <c r="I86" s="30">
        <v>2975</v>
      </c>
      <c r="J86" s="136" t="s">
        <v>413</v>
      </c>
      <c r="K86" s="57" t="s">
        <v>414</v>
      </c>
      <c r="L86" s="54" t="s">
        <v>403</v>
      </c>
      <c r="M86" s="101">
        <v>100</v>
      </c>
      <c r="N86" s="101">
        <v>50</v>
      </c>
      <c r="O86" s="13"/>
    </row>
    <row r="87" spans="1:15" s="139" customFormat="1" ht="30" customHeight="1">
      <c r="A87" s="229" t="s">
        <v>416</v>
      </c>
      <c r="B87" s="230"/>
      <c r="C87" s="230"/>
      <c r="D87" s="230"/>
      <c r="E87" s="230"/>
      <c r="F87" s="230"/>
      <c r="G87" s="230"/>
      <c r="H87" s="230"/>
      <c r="I87" s="230"/>
      <c r="J87" s="230"/>
      <c r="K87" s="230"/>
      <c r="L87" s="230"/>
      <c r="M87" s="230"/>
      <c r="N87" s="237"/>
      <c r="O87" s="13"/>
    </row>
    <row r="88" spans="1:15" s="138" customFormat="1" ht="409.5">
      <c r="A88" s="98">
        <v>58</v>
      </c>
      <c r="B88" s="64" t="s">
        <v>417</v>
      </c>
      <c r="C88" s="64" t="s">
        <v>418</v>
      </c>
      <c r="D88" s="32">
        <v>0.6</v>
      </c>
      <c r="E88" s="57" t="s">
        <v>419</v>
      </c>
      <c r="F88" s="31" t="s">
        <v>147</v>
      </c>
      <c r="G88" s="32">
        <v>1</v>
      </c>
      <c r="H88" s="32">
        <v>1</v>
      </c>
      <c r="I88" s="32">
        <v>1</v>
      </c>
      <c r="J88" s="20" t="s">
        <v>420</v>
      </c>
      <c r="K88" s="64" t="s">
        <v>421</v>
      </c>
      <c r="L88" s="54" t="s">
        <v>420</v>
      </c>
      <c r="M88" s="101">
        <v>100</v>
      </c>
      <c r="N88" s="101">
        <v>50</v>
      </c>
      <c r="O88" s="10"/>
    </row>
    <row r="89" spans="1:15" s="138" customFormat="1" ht="343.5" customHeight="1">
      <c r="A89" s="98">
        <v>59</v>
      </c>
      <c r="B89" s="246" t="s">
        <v>422</v>
      </c>
      <c r="C89" s="64" t="s">
        <v>423</v>
      </c>
      <c r="D89" s="11" t="s">
        <v>53</v>
      </c>
      <c r="E89" s="140" t="s">
        <v>419</v>
      </c>
      <c r="F89" s="33" t="s">
        <v>147</v>
      </c>
      <c r="G89" s="33">
        <v>1</v>
      </c>
      <c r="H89" s="33">
        <v>1</v>
      </c>
      <c r="I89" s="33">
        <v>1</v>
      </c>
      <c r="J89" s="20" t="s">
        <v>415</v>
      </c>
      <c r="K89" s="64" t="s">
        <v>424</v>
      </c>
      <c r="L89" s="54" t="s">
        <v>415</v>
      </c>
      <c r="M89" s="101">
        <v>100</v>
      </c>
      <c r="N89" s="101">
        <v>50</v>
      </c>
      <c r="O89" s="54"/>
    </row>
    <row r="90" spans="1:15" s="141" customFormat="1" ht="219.95" customHeight="1">
      <c r="A90" s="98">
        <v>60</v>
      </c>
      <c r="B90" s="247"/>
      <c r="C90" s="64" t="s">
        <v>426</v>
      </c>
      <c r="D90" s="9"/>
      <c r="E90" s="64" t="s">
        <v>427</v>
      </c>
      <c r="F90" s="22" t="s">
        <v>29</v>
      </c>
      <c r="G90" s="37">
        <v>1</v>
      </c>
      <c r="H90" s="37">
        <v>1</v>
      </c>
      <c r="I90" s="37">
        <v>1</v>
      </c>
      <c r="J90" s="20" t="s">
        <v>428</v>
      </c>
      <c r="K90" s="64" t="s">
        <v>429</v>
      </c>
      <c r="L90" s="54" t="s">
        <v>739</v>
      </c>
      <c r="M90" s="101">
        <v>100</v>
      </c>
      <c r="N90" s="101">
        <v>50</v>
      </c>
      <c r="O90" s="54"/>
    </row>
    <row r="91" spans="1:15" s="126" customFormat="1">
      <c r="A91" s="222" t="s">
        <v>430</v>
      </c>
      <c r="B91" s="222"/>
      <c r="C91" s="222"/>
      <c r="D91" s="222"/>
      <c r="E91" s="222"/>
      <c r="F91" s="222"/>
      <c r="G91" s="222"/>
      <c r="H91" s="222"/>
      <c r="I91" s="222"/>
      <c r="J91" s="222"/>
      <c r="K91" s="222"/>
      <c r="L91" s="222"/>
      <c r="M91" s="142"/>
      <c r="N91" s="142"/>
      <c r="O91" s="143"/>
    </row>
    <row r="92" spans="1:15" s="90" customFormat="1" ht="409.6" customHeight="1">
      <c r="A92" s="144">
        <v>61</v>
      </c>
      <c r="B92" s="66" t="s">
        <v>431</v>
      </c>
      <c r="C92" s="66" t="s">
        <v>432</v>
      </c>
      <c r="D92" s="66" t="s">
        <v>433</v>
      </c>
      <c r="E92" s="66" t="s">
        <v>434</v>
      </c>
      <c r="F92" s="66" t="s">
        <v>388</v>
      </c>
      <c r="G92" s="66" t="s">
        <v>388</v>
      </c>
      <c r="H92" s="66" t="s">
        <v>389</v>
      </c>
      <c r="I92" s="66" t="s">
        <v>435</v>
      </c>
      <c r="J92" s="145" t="s">
        <v>435</v>
      </c>
      <c r="K92" s="66" t="s">
        <v>436</v>
      </c>
      <c r="L92" s="185" t="s">
        <v>425</v>
      </c>
      <c r="M92" s="101">
        <v>99.1</v>
      </c>
      <c r="N92" s="101">
        <v>99.1</v>
      </c>
      <c r="O92" s="54"/>
    </row>
    <row r="93" spans="1:15" s="90" customFormat="1" ht="26.25" customHeight="1">
      <c r="A93" s="229" t="s">
        <v>438</v>
      </c>
      <c r="B93" s="230"/>
      <c r="C93" s="230"/>
      <c r="D93" s="230"/>
      <c r="E93" s="230"/>
      <c r="F93" s="230"/>
      <c r="G93" s="230"/>
      <c r="H93" s="230"/>
      <c r="I93" s="230"/>
      <c r="J93" s="230"/>
      <c r="K93" s="230"/>
      <c r="L93" s="237"/>
      <c r="M93" s="229"/>
      <c r="N93" s="230"/>
      <c r="O93" s="54"/>
    </row>
    <row r="94" spans="1:15" s="90" customFormat="1" ht="353.1" customHeight="1">
      <c r="A94" s="58">
        <v>62</v>
      </c>
      <c r="B94" s="257" t="s">
        <v>439</v>
      </c>
      <c r="C94" s="257" t="s">
        <v>440</v>
      </c>
      <c r="D94" s="57" t="s">
        <v>441</v>
      </c>
      <c r="E94" s="57" t="s">
        <v>442</v>
      </c>
      <c r="F94" s="57"/>
      <c r="G94" s="57" t="s">
        <v>443</v>
      </c>
      <c r="H94" s="57" t="s">
        <v>444</v>
      </c>
      <c r="I94" s="57" t="s">
        <v>445</v>
      </c>
      <c r="J94" s="52" t="s">
        <v>446</v>
      </c>
      <c r="K94" s="257" t="s">
        <v>447</v>
      </c>
      <c r="L94" s="57" t="s">
        <v>446</v>
      </c>
      <c r="M94" s="101">
        <v>100</v>
      </c>
      <c r="N94" s="125">
        <v>0</v>
      </c>
      <c r="O94" s="71"/>
    </row>
    <row r="95" spans="1:15" s="90" customFormat="1" ht="359.25" customHeight="1">
      <c r="A95" s="58">
        <v>63</v>
      </c>
      <c r="B95" s="258"/>
      <c r="C95" s="258"/>
      <c r="D95" s="57" t="s">
        <v>448</v>
      </c>
      <c r="E95" s="57" t="s">
        <v>442</v>
      </c>
      <c r="F95" s="57"/>
      <c r="G95" s="57" t="s">
        <v>443</v>
      </c>
      <c r="H95" s="57" t="s">
        <v>444</v>
      </c>
      <c r="I95" s="57" t="s">
        <v>449</v>
      </c>
      <c r="J95" s="52" t="s">
        <v>449</v>
      </c>
      <c r="K95" s="259"/>
      <c r="L95" s="143" t="s">
        <v>437</v>
      </c>
      <c r="M95" s="137">
        <v>0.8</v>
      </c>
      <c r="N95" s="125">
        <v>0</v>
      </c>
      <c r="O95" s="10"/>
    </row>
    <row r="96" spans="1:15" s="90" customFormat="1" ht="343.5" customHeight="1">
      <c r="A96" s="58">
        <v>64</v>
      </c>
      <c r="B96" s="57" t="s">
        <v>450</v>
      </c>
      <c r="C96" s="57" t="s">
        <v>451</v>
      </c>
      <c r="D96" s="57" t="s">
        <v>452</v>
      </c>
      <c r="E96" s="57" t="s">
        <v>453</v>
      </c>
      <c r="F96" s="57"/>
      <c r="G96" s="57" t="s">
        <v>443</v>
      </c>
      <c r="H96" s="57"/>
      <c r="I96" s="57" t="s">
        <v>454</v>
      </c>
      <c r="J96" s="52" t="s">
        <v>454</v>
      </c>
      <c r="K96" s="258"/>
      <c r="L96" s="143" t="s">
        <v>738</v>
      </c>
      <c r="M96" s="101">
        <v>80</v>
      </c>
      <c r="N96" s="125">
        <v>0</v>
      </c>
      <c r="O96" s="13"/>
    </row>
    <row r="97" spans="1:15" ht="26.45" customHeight="1">
      <c r="A97" s="227" t="s">
        <v>455</v>
      </c>
      <c r="B97" s="227"/>
      <c r="C97" s="227"/>
      <c r="D97" s="227"/>
      <c r="E97" s="227"/>
      <c r="F97" s="227"/>
      <c r="G97" s="227"/>
      <c r="H97" s="227"/>
      <c r="I97" s="227"/>
      <c r="J97" s="227"/>
      <c r="K97" s="227"/>
      <c r="L97" s="227"/>
      <c r="M97" s="107"/>
      <c r="N97" s="107"/>
      <c r="O97" s="13"/>
    </row>
    <row r="98" spans="1:15" ht="23.45" customHeight="1">
      <c r="A98" s="222" t="s">
        <v>456</v>
      </c>
      <c r="B98" s="222"/>
      <c r="C98" s="222"/>
      <c r="D98" s="222"/>
      <c r="E98" s="222"/>
      <c r="F98" s="222"/>
      <c r="G98" s="222"/>
      <c r="H98" s="222"/>
      <c r="I98" s="222"/>
      <c r="J98" s="222"/>
      <c r="K98" s="222"/>
      <c r="L98" s="222"/>
      <c r="M98" s="146"/>
      <c r="N98" s="146"/>
      <c r="O98" s="13"/>
    </row>
    <row r="99" spans="1:15" s="14" customFormat="1" ht="261.60000000000002" customHeight="1">
      <c r="A99" s="98">
        <v>65</v>
      </c>
      <c r="B99" s="61" t="s">
        <v>457</v>
      </c>
      <c r="C99" s="56" t="s">
        <v>458</v>
      </c>
      <c r="D99" s="11">
        <v>3230</v>
      </c>
      <c r="E99" s="64" t="s">
        <v>25</v>
      </c>
      <c r="F99" s="64" t="s">
        <v>459</v>
      </c>
      <c r="G99" s="64" t="s">
        <v>459</v>
      </c>
      <c r="H99" s="64" t="s">
        <v>459</v>
      </c>
      <c r="I99" s="64" t="s">
        <v>459</v>
      </c>
      <c r="J99" s="136" t="s">
        <v>459</v>
      </c>
      <c r="K99" s="64" t="s">
        <v>460</v>
      </c>
      <c r="L99" s="54" t="s">
        <v>768</v>
      </c>
      <c r="M99" s="107">
        <f>3705/2903*100</f>
        <v>127.62659317946952</v>
      </c>
      <c r="N99" s="107">
        <f>3705/2903*100</f>
        <v>127.62659317946952</v>
      </c>
      <c r="O99" s="13"/>
    </row>
    <row r="100" spans="1:15" s="14" customFormat="1" ht="218.45" customHeight="1">
      <c r="A100" s="98">
        <v>66</v>
      </c>
      <c r="B100" s="61" t="s">
        <v>461</v>
      </c>
      <c r="C100" s="64" t="s">
        <v>462</v>
      </c>
      <c r="D100" s="64" t="s">
        <v>463</v>
      </c>
      <c r="E100" s="64" t="s">
        <v>25</v>
      </c>
      <c r="F100" s="64" t="s">
        <v>464</v>
      </c>
      <c r="G100" s="64" t="s">
        <v>465</v>
      </c>
      <c r="H100" s="64" t="s">
        <v>465</v>
      </c>
      <c r="I100" s="64" t="s">
        <v>465</v>
      </c>
      <c r="J100" s="136" t="s">
        <v>466</v>
      </c>
      <c r="K100" s="64" t="s">
        <v>467</v>
      </c>
      <c r="L100" s="54" t="s">
        <v>769</v>
      </c>
      <c r="M100" s="107">
        <v>73.5</v>
      </c>
      <c r="N100" s="107">
        <v>73.5</v>
      </c>
      <c r="O100" s="54" t="s">
        <v>770</v>
      </c>
    </row>
    <row r="101" spans="1:15" s="14" customFormat="1" ht="171.75" customHeight="1">
      <c r="A101" s="98">
        <v>67</v>
      </c>
      <c r="B101" s="64" t="s">
        <v>469</v>
      </c>
      <c r="C101" s="56" t="s">
        <v>470</v>
      </c>
      <c r="D101" s="31">
        <v>0.8</v>
      </c>
      <c r="E101" s="64" t="s">
        <v>25</v>
      </c>
      <c r="F101" s="31" t="s">
        <v>471</v>
      </c>
      <c r="G101" s="31" t="s">
        <v>472</v>
      </c>
      <c r="H101" s="31" t="s">
        <v>472</v>
      </c>
      <c r="I101" s="31" t="s">
        <v>473</v>
      </c>
      <c r="J101" s="136" t="s">
        <v>473</v>
      </c>
      <c r="K101" s="31" t="s">
        <v>474</v>
      </c>
      <c r="L101" s="186" t="s">
        <v>771</v>
      </c>
      <c r="M101" s="146">
        <v>70.400000000000006</v>
      </c>
      <c r="N101" s="146">
        <v>70.400000000000006</v>
      </c>
      <c r="O101" s="10"/>
    </row>
    <row r="102" spans="1:15" s="14" customFormat="1" ht="194.25" customHeight="1">
      <c r="A102" s="98">
        <v>68</v>
      </c>
      <c r="B102" s="64" t="s">
        <v>475</v>
      </c>
      <c r="C102" s="64" t="s">
        <v>476</v>
      </c>
      <c r="D102" s="19">
        <v>0</v>
      </c>
      <c r="E102" s="64" t="s">
        <v>477</v>
      </c>
      <c r="F102" s="57" t="s">
        <v>29</v>
      </c>
      <c r="G102" s="57" t="s">
        <v>29</v>
      </c>
      <c r="H102" s="64">
        <v>100</v>
      </c>
      <c r="I102" s="64">
        <v>236</v>
      </c>
      <c r="J102" s="136">
        <v>336</v>
      </c>
      <c r="K102" s="34" t="s">
        <v>478</v>
      </c>
      <c r="L102" s="187" t="s">
        <v>794</v>
      </c>
      <c r="M102" s="50" t="s">
        <v>544</v>
      </c>
      <c r="N102" s="147">
        <f>822/336*100</f>
        <v>244.64285714285717</v>
      </c>
      <c r="O102" s="10"/>
    </row>
    <row r="103" spans="1:15" s="14" customFormat="1" ht="161.44999999999999" customHeight="1">
      <c r="A103" s="98">
        <v>69</v>
      </c>
      <c r="B103" s="64" t="s">
        <v>479</v>
      </c>
      <c r="C103" s="64" t="s">
        <v>480</v>
      </c>
      <c r="D103" s="19">
        <v>0.65</v>
      </c>
      <c r="E103" s="64" t="s">
        <v>481</v>
      </c>
      <c r="F103" s="31">
        <v>0.67</v>
      </c>
      <c r="G103" s="31">
        <v>0.68</v>
      </c>
      <c r="H103" s="31">
        <v>0.69</v>
      </c>
      <c r="I103" s="31">
        <v>0.75</v>
      </c>
      <c r="J103" s="52" t="s">
        <v>482</v>
      </c>
      <c r="K103" s="35" t="s">
        <v>483</v>
      </c>
      <c r="L103" s="54" t="s">
        <v>468</v>
      </c>
      <c r="M103" s="205">
        <f>66.45/67*100</f>
        <v>99.179104477611943</v>
      </c>
      <c r="N103" s="206">
        <f>66.45/75*100</f>
        <v>88.6</v>
      </c>
      <c r="O103" s="13"/>
    </row>
    <row r="104" spans="1:15" ht="26.45" customHeight="1">
      <c r="A104" s="222" t="s">
        <v>484</v>
      </c>
      <c r="B104" s="222"/>
      <c r="C104" s="222"/>
      <c r="D104" s="222"/>
      <c r="E104" s="222"/>
      <c r="F104" s="222"/>
      <c r="G104" s="222"/>
      <c r="H104" s="222"/>
      <c r="I104" s="222"/>
      <c r="J104" s="222"/>
      <c r="K104" s="222"/>
      <c r="L104" s="222"/>
      <c r="M104" s="222"/>
      <c r="N104" s="222"/>
      <c r="O104" s="10"/>
    </row>
    <row r="105" spans="1:15" ht="252.75" customHeight="1">
      <c r="A105" s="91">
        <v>70</v>
      </c>
      <c r="B105" s="82" t="s">
        <v>485</v>
      </c>
      <c r="C105" s="57" t="s">
        <v>486</v>
      </c>
      <c r="D105" s="57" t="s">
        <v>487</v>
      </c>
      <c r="E105" s="57" t="s">
        <v>481</v>
      </c>
      <c r="F105" s="57">
        <v>150</v>
      </c>
      <c r="G105" s="57">
        <v>350</v>
      </c>
      <c r="H105" s="57">
        <v>250</v>
      </c>
      <c r="I105" s="57">
        <v>250</v>
      </c>
      <c r="J105" s="52" t="s">
        <v>488</v>
      </c>
      <c r="K105" s="57" t="s">
        <v>489</v>
      </c>
      <c r="L105" s="54" t="s">
        <v>747</v>
      </c>
      <c r="M105" s="107">
        <v>151</v>
      </c>
      <c r="N105" s="101">
        <v>75.8</v>
      </c>
      <c r="O105" s="10"/>
    </row>
    <row r="106" spans="1:15" s="14" customFormat="1" ht="409.5" customHeight="1">
      <c r="A106" s="240">
        <v>71</v>
      </c>
      <c r="B106" s="244"/>
      <c r="C106" s="242" t="s">
        <v>490</v>
      </c>
      <c r="D106" s="246" t="s">
        <v>147</v>
      </c>
      <c r="E106" s="246" t="s">
        <v>481</v>
      </c>
      <c r="F106" s="246" t="s">
        <v>491</v>
      </c>
      <c r="G106" s="248">
        <v>1617</v>
      </c>
      <c r="H106" s="148">
        <v>3641</v>
      </c>
      <c r="I106" s="148">
        <v>2831.5</v>
      </c>
      <c r="J106" s="250" t="s">
        <v>492</v>
      </c>
      <c r="K106" s="252" t="s">
        <v>493</v>
      </c>
      <c r="L106" s="231" t="s">
        <v>806</v>
      </c>
      <c r="M106" s="233">
        <v>35.94</v>
      </c>
      <c r="N106" s="235">
        <v>35.94</v>
      </c>
      <c r="O106" s="225"/>
    </row>
    <row r="107" spans="1:15" s="14" customFormat="1" ht="409.6" customHeight="1">
      <c r="A107" s="241"/>
      <c r="B107" s="245"/>
      <c r="C107" s="243"/>
      <c r="D107" s="247"/>
      <c r="E107" s="247"/>
      <c r="F107" s="247"/>
      <c r="G107" s="249"/>
      <c r="H107" s="148"/>
      <c r="I107" s="148"/>
      <c r="J107" s="251"/>
      <c r="K107" s="253"/>
      <c r="L107" s="232"/>
      <c r="M107" s="234"/>
      <c r="N107" s="236"/>
      <c r="O107" s="226"/>
    </row>
    <row r="108" spans="1:15" s="14" customFormat="1" ht="127.5" customHeight="1">
      <c r="A108" s="98">
        <v>72</v>
      </c>
      <c r="B108" s="61" t="s">
        <v>494</v>
      </c>
      <c r="C108" s="64" t="s">
        <v>495</v>
      </c>
      <c r="D108" s="64">
        <v>238</v>
      </c>
      <c r="E108" s="64" t="s">
        <v>481</v>
      </c>
      <c r="F108" s="64" t="s">
        <v>81</v>
      </c>
      <c r="G108" s="64" t="s">
        <v>496</v>
      </c>
      <c r="H108" s="64" t="s">
        <v>497</v>
      </c>
      <c r="I108" s="64" t="s">
        <v>498</v>
      </c>
      <c r="J108" s="52" t="s">
        <v>499</v>
      </c>
      <c r="K108" s="64" t="s">
        <v>500</v>
      </c>
      <c r="L108" s="54" t="s">
        <v>772</v>
      </c>
      <c r="M108" s="101">
        <f>15/5*100</f>
        <v>300</v>
      </c>
      <c r="N108" s="125">
        <v>15</v>
      </c>
      <c r="O108" s="10"/>
    </row>
    <row r="109" spans="1:15" s="14" customFormat="1" ht="180" customHeight="1">
      <c r="A109" s="98">
        <v>73</v>
      </c>
      <c r="B109" s="64" t="s">
        <v>501</v>
      </c>
      <c r="C109" s="64" t="s">
        <v>502</v>
      </c>
      <c r="D109" s="64" t="s">
        <v>503</v>
      </c>
      <c r="E109" s="64" t="s">
        <v>148</v>
      </c>
      <c r="F109" s="64" t="s">
        <v>504</v>
      </c>
      <c r="G109" s="64" t="s">
        <v>505</v>
      </c>
      <c r="H109" s="64" t="s">
        <v>506</v>
      </c>
      <c r="I109" s="64" t="s">
        <v>147</v>
      </c>
      <c r="J109" s="52" t="s">
        <v>506</v>
      </c>
      <c r="K109" s="53" t="s">
        <v>507</v>
      </c>
      <c r="L109" s="54" t="s">
        <v>795</v>
      </c>
      <c r="M109" s="99">
        <v>50</v>
      </c>
      <c r="N109" s="124">
        <v>0</v>
      </c>
      <c r="O109" s="10"/>
    </row>
    <row r="110" spans="1:15" ht="22.5" customHeight="1">
      <c r="A110" s="227" t="s">
        <v>509</v>
      </c>
      <c r="B110" s="227"/>
      <c r="C110" s="227"/>
      <c r="D110" s="227"/>
      <c r="E110" s="227"/>
      <c r="F110" s="227"/>
      <c r="G110" s="227"/>
      <c r="H110" s="227"/>
      <c r="I110" s="227"/>
      <c r="J110" s="227"/>
      <c r="K110" s="227"/>
      <c r="L110" s="227"/>
      <c r="M110" s="227"/>
      <c r="N110" s="227"/>
      <c r="O110" s="13"/>
    </row>
    <row r="111" spans="1:15" ht="26.1" customHeight="1">
      <c r="A111" s="222" t="s">
        <v>510</v>
      </c>
      <c r="B111" s="222"/>
      <c r="C111" s="222"/>
      <c r="D111" s="222"/>
      <c r="E111" s="222"/>
      <c r="F111" s="222"/>
      <c r="G111" s="222"/>
      <c r="H111" s="222"/>
      <c r="I111" s="222"/>
      <c r="J111" s="222"/>
      <c r="K111" s="222"/>
      <c r="L111" s="222"/>
      <c r="M111" s="222"/>
      <c r="N111" s="222"/>
      <c r="O111" s="80"/>
    </row>
    <row r="112" spans="1:15" ht="174" customHeight="1">
      <c r="A112" s="91">
        <v>74</v>
      </c>
      <c r="B112" s="61" t="s">
        <v>511</v>
      </c>
      <c r="C112" s="57" t="s">
        <v>512</v>
      </c>
      <c r="D112" s="57" t="s">
        <v>513</v>
      </c>
      <c r="E112" s="57" t="s">
        <v>25</v>
      </c>
      <c r="F112" s="57" t="s">
        <v>508</v>
      </c>
      <c r="G112" s="57" t="s">
        <v>508</v>
      </c>
      <c r="H112" s="57" t="s">
        <v>508</v>
      </c>
      <c r="I112" s="57" t="s">
        <v>508</v>
      </c>
      <c r="J112" s="52" t="s">
        <v>513</v>
      </c>
      <c r="K112" s="57" t="s">
        <v>514</v>
      </c>
      <c r="L112" s="54" t="s">
        <v>508</v>
      </c>
      <c r="M112" s="101">
        <v>100</v>
      </c>
      <c r="N112" s="101">
        <v>50</v>
      </c>
      <c r="O112" s="10"/>
    </row>
    <row r="113" spans="1:15" s="14" customFormat="1" ht="129" customHeight="1">
      <c r="A113" s="98">
        <v>75</v>
      </c>
      <c r="B113" s="64" t="s">
        <v>515</v>
      </c>
      <c r="C113" s="64" t="s">
        <v>516</v>
      </c>
      <c r="D113" s="57" t="s">
        <v>147</v>
      </c>
      <c r="E113" s="64" t="s">
        <v>25</v>
      </c>
      <c r="F113" s="57" t="s">
        <v>29</v>
      </c>
      <c r="G113" s="32">
        <v>0.3</v>
      </c>
      <c r="H113" s="32">
        <v>0.7</v>
      </c>
      <c r="I113" s="32">
        <v>1</v>
      </c>
      <c r="J113" s="20">
        <v>1</v>
      </c>
      <c r="K113" s="64" t="s">
        <v>517</v>
      </c>
      <c r="L113" s="54" t="s">
        <v>736</v>
      </c>
      <c r="M113" s="101">
        <v>212</v>
      </c>
      <c r="N113" s="101">
        <v>57.6</v>
      </c>
      <c r="O113" s="10"/>
    </row>
    <row r="114" spans="1:15" s="14" customFormat="1" ht="173.1" customHeight="1">
      <c r="A114" s="98">
        <v>76</v>
      </c>
      <c r="B114" s="56" t="s">
        <v>518</v>
      </c>
      <c r="C114" s="56" t="s">
        <v>519</v>
      </c>
      <c r="D114" s="57" t="s">
        <v>147</v>
      </c>
      <c r="E114" s="64" t="s">
        <v>25</v>
      </c>
      <c r="F114" s="57" t="s">
        <v>29</v>
      </c>
      <c r="G114" s="19">
        <v>0.3</v>
      </c>
      <c r="H114" s="19">
        <v>0.7</v>
      </c>
      <c r="I114" s="19">
        <v>1</v>
      </c>
      <c r="J114" s="52" t="s">
        <v>520</v>
      </c>
      <c r="K114" s="64" t="s">
        <v>521</v>
      </c>
      <c r="L114" s="54" t="s">
        <v>737</v>
      </c>
      <c r="M114" s="107">
        <v>175</v>
      </c>
      <c r="N114" s="107">
        <v>50</v>
      </c>
      <c r="O114" s="13"/>
    </row>
    <row r="115" spans="1:15" ht="23.1" customHeight="1">
      <c r="A115" s="227" t="s">
        <v>522</v>
      </c>
      <c r="B115" s="227"/>
      <c r="C115" s="227"/>
      <c r="D115" s="227"/>
      <c r="E115" s="227"/>
      <c r="F115" s="227"/>
      <c r="G115" s="227"/>
      <c r="H115" s="227"/>
      <c r="I115" s="227"/>
      <c r="J115" s="227"/>
      <c r="K115" s="227"/>
      <c r="L115" s="227"/>
      <c r="M115" s="113"/>
      <c r="N115" s="113"/>
      <c r="O115" s="13"/>
    </row>
    <row r="116" spans="1:15" ht="25.5" customHeight="1">
      <c r="A116" s="222" t="s">
        <v>523</v>
      </c>
      <c r="B116" s="222"/>
      <c r="C116" s="222"/>
      <c r="D116" s="222"/>
      <c r="E116" s="222"/>
      <c r="F116" s="222"/>
      <c r="G116" s="222"/>
      <c r="H116" s="222"/>
      <c r="I116" s="222"/>
      <c r="J116" s="222"/>
      <c r="K116" s="222"/>
      <c r="L116" s="222"/>
      <c r="M116" s="99"/>
      <c r="N116" s="99"/>
      <c r="O116" s="10"/>
    </row>
    <row r="117" spans="1:15" s="14" customFormat="1" ht="244.5" customHeight="1">
      <c r="A117" s="98">
        <v>77</v>
      </c>
      <c r="B117" s="256" t="s">
        <v>524</v>
      </c>
      <c r="C117" s="3" t="s">
        <v>525</v>
      </c>
      <c r="D117" s="64" t="s">
        <v>526</v>
      </c>
      <c r="E117" s="64" t="s">
        <v>25</v>
      </c>
      <c r="F117" s="64" t="s">
        <v>527</v>
      </c>
      <c r="G117" s="64">
        <v>700</v>
      </c>
      <c r="H117" s="64">
        <v>300</v>
      </c>
      <c r="I117" s="11">
        <v>2000</v>
      </c>
      <c r="J117" s="52" t="s">
        <v>528</v>
      </c>
      <c r="K117" s="64" t="s">
        <v>529</v>
      </c>
      <c r="L117" s="55" t="s">
        <v>728</v>
      </c>
      <c r="M117" s="110">
        <v>204.43</v>
      </c>
      <c r="N117" s="110">
        <v>47.7</v>
      </c>
      <c r="O117" s="10"/>
    </row>
    <row r="118" spans="1:15" s="14" customFormat="1" ht="319.5" customHeight="1">
      <c r="A118" s="98">
        <v>78</v>
      </c>
      <c r="B118" s="256"/>
      <c r="C118" s="64" t="s">
        <v>530</v>
      </c>
      <c r="D118" s="64" t="s">
        <v>531</v>
      </c>
      <c r="E118" s="64" t="s">
        <v>25</v>
      </c>
      <c r="F118" s="64" t="s">
        <v>532</v>
      </c>
      <c r="G118" s="64">
        <v>1000</v>
      </c>
      <c r="H118" s="64">
        <v>1000</v>
      </c>
      <c r="I118" s="64">
        <v>1000</v>
      </c>
      <c r="J118" s="52" t="s">
        <v>533</v>
      </c>
      <c r="K118" s="64" t="s">
        <v>534</v>
      </c>
      <c r="L118" s="54" t="s">
        <v>729</v>
      </c>
      <c r="M118" s="101">
        <v>86.3</v>
      </c>
      <c r="N118" s="101">
        <v>28.8</v>
      </c>
      <c r="O118" s="13"/>
    </row>
    <row r="119" spans="1:15" ht="22.5" customHeight="1">
      <c r="A119" s="227" t="s">
        <v>535</v>
      </c>
      <c r="B119" s="227"/>
      <c r="C119" s="227"/>
      <c r="D119" s="227"/>
      <c r="E119" s="227"/>
      <c r="F119" s="227"/>
      <c r="G119" s="227"/>
      <c r="H119" s="227"/>
      <c r="I119" s="227"/>
      <c r="J119" s="227"/>
      <c r="K119" s="227"/>
      <c r="L119" s="227"/>
      <c r="M119" s="227"/>
      <c r="N119" s="227"/>
      <c r="O119" s="13"/>
    </row>
    <row r="120" spans="1:15" ht="26.1" customHeight="1">
      <c r="A120" s="222" t="s">
        <v>536</v>
      </c>
      <c r="B120" s="222"/>
      <c r="C120" s="222"/>
      <c r="D120" s="222"/>
      <c r="E120" s="222"/>
      <c r="F120" s="222"/>
      <c r="G120" s="222"/>
      <c r="H120" s="222"/>
      <c r="I120" s="222"/>
      <c r="J120" s="222"/>
      <c r="K120" s="222"/>
      <c r="L120" s="222"/>
      <c r="M120" s="222"/>
      <c r="N120" s="222"/>
      <c r="O120" s="13"/>
    </row>
    <row r="121" spans="1:15" s="14" customFormat="1" ht="254.25" customHeight="1">
      <c r="A121" s="98">
        <v>79</v>
      </c>
      <c r="B121" s="256" t="s">
        <v>537</v>
      </c>
      <c r="C121" s="3" t="s">
        <v>331</v>
      </c>
      <c r="D121" s="22" t="s">
        <v>538</v>
      </c>
      <c r="E121" s="64" t="s">
        <v>25</v>
      </c>
      <c r="F121" s="64" t="s">
        <v>539</v>
      </c>
      <c r="G121" s="19">
        <v>0.1</v>
      </c>
      <c r="H121" s="19">
        <v>0.2</v>
      </c>
      <c r="I121" s="19">
        <v>0.3</v>
      </c>
      <c r="J121" s="52" t="s">
        <v>540</v>
      </c>
      <c r="K121" s="64" t="s">
        <v>541</v>
      </c>
      <c r="L121" s="184" t="s">
        <v>723</v>
      </c>
      <c r="M121" s="101">
        <v>115</v>
      </c>
      <c r="N121" s="125">
        <v>11.5</v>
      </c>
      <c r="O121" s="13"/>
    </row>
    <row r="122" spans="1:15" s="14" customFormat="1" ht="246.6" customHeight="1">
      <c r="A122" s="98">
        <v>80</v>
      </c>
      <c r="B122" s="256"/>
      <c r="C122" s="3" t="s">
        <v>331</v>
      </c>
      <c r="D122" s="57" t="s">
        <v>147</v>
      </c>
      <c r="E122" s="64" t="s">
        <v>25</v>
      </c>
      <c r="F122" s="57" t="s">
        <v>29</v>
      </c>
      <c r="G122" s="64" t="s">
        <v>333</v>
      </c>
      <c r="H122" s="19">
        <v>0.2</v>
      </c>
      <c r="I122" s="19">
        <v>0.4</v>
      </c>
      <c r="J122" s="52" t="s">
        <v>542</v>
      </c>
      <c r="K122" s="64" t="s">
        <v>543</v>
      </c>
      <c r="L122" s="57" t="s">
        <v>724</v>
      </c>
      <c r="M122" s="125">
        <v>40</v>
      </c>
      <c r="N122" s="125">
        <v>0</v>
      </c>
      <c r="O122" s="13"/>
    </row>
    <row r="123" spans="1:15" s="14" customFormat="1" ht="266.25" customHeight="1">
      <c r="A123" s="98">
        <v>81</v>
      </c>
      <c r="B123" s="61" t="s">
        <v>545</v>
      </c>
      <c r="C123" s="3" t="s">
        <v>365</v>
      </c>
      <c r="D123" s="57" t="s">
        <v>147</v>
      </c>
      <c r="E123" s="64" t="s">
        <v>25</v>
      </c>
      <c r="F123" s="57" t="s">
        <v>29</v>
      </c>
      <c r="G123" s="64" t="s">
        <v>333</v>
      </c>
      <c r="H123" s="19">
        <v>0.1</v>
      </c>
      <c r="I123" s="19">
        <v>0.7</v>
      </c>
      <c r="J123" s="52" t="s">
        <v>546</v>
      </c>
      <c r="K123" s="64" t="s">
        <v>543</v>
      </c>
      <c r="L123" s="55" t="s">
        <v>725</v>
      </c>
      <c r="M123" s="110">
        <v>100</v>
      </c>
      <c r="N123" s="124">
        <v>0</v>
      </c>
      <c r="O123" s="13"/>
    </row>
    <row r="124" spans="1:15" s="14" customFormat="1" ht="171" customHeight="1">
      <c r="A124" s="98">
        <v>82</v>
      </c>
      <c r="B124" s="61" t="s">
        <v>547</v>
      </c>
      <c r="C124" s="3" t="s">
        <v>548</v>
      </c>
      <c r="D124" s="19"/>
      <c r="E124" s="64" t="s">
        <v>25</v>
      </c>
      <c r="F124" s="19" t="s">
        <v>549</v>
      </c>
      <c r="G124" s="19">
        <v>1</v>
      </c>
      <c r="H124" s="19">
        <v>1</v>
      </c>
      <c r="I124" s="19">
        <v>1</v>
      </c>
      <c r="J124" s="20">
        <v>1</v>
      </c>
      <c r="K124" s="64" t="s">
        <v>550</v>
      </c>
      <c r="L124" s="55" t="s">
        <v>726</v>
      </c>
      <c r="M124" s="110">
        <v>100</v>
      </c>
      <c r="N124" s="110">
        <v>100</v>
      </c>
      <c r="O124" s="13"/>
    </row>
    <row r="125" spans="1:15" s="152" customFormat="1" ht="270" customHeight="1">
      <c r="A125" s="98">
        <v>83</v>
      </c>
      <c r="B125" s="18" t="s">
        <v>551</v>
      </c>
      <c r="C125" s="18" t="s">
        <v>552</v>
      </c>
      <c r="D125" s="57" t="s">
        <v>147</v>
      </c>
      <c r="E125" s="18" t="s">
        <v>553</v>
      </c>
      <c r="F125" s="57" t="s">
        <v>29</v>
      </c>
      <c r="G125" s="57" t="s">
        <v>29</v>
      </c>
      <c r="H125" s="150">
        <v>20</v>
      </c>
      <c r="I125" s="150">
        <v>22</v>
      </c>
      <c r="J125" s="20" t="s">
        <v>554</v>
      </c>
      <c r="K125" s="64" t="s">
        <v>555</v>
      </c>
      <c r="L125" s="54" t="s">
        <v>544</v>
      </c>
      <c r="M125" s="54"/>
      <c r="N125" s="151"/>
      <c r="O125" s="13"/>
    </row>
    <row r="126" spans="1:15" s="14" customFormat="1" ht="21.95" customHeight="1">
      <c r="A126" s="227" t="s">
        <v>556</v>
      </c>
      <c r="B126" s="227"/>
      <c r="C126" s="227"/>
      <c r="D126" s="227"/>
      <c r="E126" s="227"/>
      <c r="F126" s="227"/>
      <c r="G126" s="227"/>
      <c r="H126" s="227"/>
      <c r="I126" s="227"/>
      <c r="J126" s="227"/>
      <c r="K126" s="227"/>
      <c r="L126" s="227"/>
      <c r="M126" s="153"/>
      <c r="N126" s="153"/>
      <c r="O126" s="13"/>
    </row>
    <row r="127" spans="1:15" s="14" customFormat="1" ht="23.45" customHeight="1">
      <c r="A127" s="222" t="s">
        <v>557</v>
      </c>
      <c r="B127" s="222"/>
      <c r="C127" s="222"/>
      <c r="D127" s="222"/>
      <c r="E127" s="222"/>
      <c r="F127" s="222"/>
      <c r="G127" s="222"/>
      <c r="H127" s="222"/>
      <c r="I127" s="222"/>
      <c r="J127" s="222"/>
      <c r="K127" s="222"/>
      <c r="L127" s="222"/>
      <c r="M127" s="95"/>
      <c r="N127" s="154"/>
      <c r="O127" s="207"/>
    </row>
    <row r="128" spans="1:15" s="14" customFormat="1" ht="117" customHeight="1">
      <c r="A128" s="98">
        <v>84</v>
      </c>
      <c r="B128" s="64" t="s">
        <v>558</v>
      </c>
      <c r="C128" s="64" t="s">
        <v>559</v>
      </c>
      <c r="D128" s="57" t="s">
        <v>147</v>
      </c>
      <c r="E128" s="64" t="s">
        <v>302</v>
      </c>
      <c r="F128" s="64" t="s">
        <v>560</v>
      </c>
      <c r="G128" s="64" t="s">
        <v>561</v>
      </c>
      <c r="H128" s="64">
        <v>7</v>
      </c>
      <c r="I128" s="64">
        <v>7</v>
      </c>
      <c r="J128" s="52" t="s">
        <v>562</v>
      </c>
      <c r="K128" s="64" t="s">
        <v>563</v>
      </c>
      <c r="L128" s="188" t="s">
        <v>727</v>
      </c>
      <c r="M128" s="101">
        <v>100</v>
      </c>
      <c r="N128" s="95">
        <v>28.5</v>
      </c>
      <c r="O128" s="155"/>
    </row>
    <row r="129" spans="1:15" s="14" customFormat="1" ht="29.25" customHeight="1">
      <c r="A129" s="238" t="s">
        <v>564</v>
      </c>
      <c r="B129" s="254"/>
      <c r="C129" s="254"/>
      <c r="D129" s="254"/>
      <c r="E129" s="254"/>
      <c r="F129" s="254"/>
      <c r="G129" s="254"/>
      <c r="H129" s="254"/>
      <c r="I129" s="254"/>
      <c r="J129" s="254"/>
      <c r="K129" s="254"/>
      <c r="L129" s="254"/>
      <c r="M129" s="254"/>
      <c r="N129" s="239"/>
      <c r="O129" s="155"/>
    </row>
    <row r="130" spans="1:15" s="157" customFormat="1" ht="243.6" customHeight="1">
      <c r="A130" s="91">
        <v>85</v>
      </c>
      <c r="B130" s="261" t="s">
        <v>565</v>
      </c>
      <c r="C130" s="36" t="s">
        <v>566</v>
      </c>
      <c r="D130" s="3">
        <v>314</v>
      </c>
      <c r="E130" s="64" t="s">
        <v>25</v>
      </c>
      <c r="F130" s="64" t="s">
        <v>567</v>
      </c>
      <c r="G130" s="64" t="s">
        <v>568</v>
      </c>
      <c r="H130" s="64" t="s">
        <v>569</v>
      </c>
      <c r="I130" s="64" t="s">
        <v>147</v>
      </c>
      <c r="J130" s="52" t="s">
        <v>570</v>
      </c>
      <c r="K130" s="64" t="s">
        <v>571</v>
      </c>
      <c r="L130" s="54" t="s">
        <v>777</v>
      </c>
      <c r="M130" s="101">
        <v>94</v>
      </c>
      <c r="N130" s="156">
        <v>87.5</v>
      </c>
      <c r="O130" s="155"/>
    </row>
    <row r="131" spans="1:15" s="158" customFormat="1" ht="175.5" customHeight="1">
      <c r="A131" s="98">
        <v>86</v>
      </c>
      <c r="B131" s="261"/>
      <c r="C131" s="36" t="s">
        <v>572</v>
      </c>
      <c r="D131" s="3" t="s">
        <v>573</v>
      </c>
      <c r="E131" s="64" t="s">
        <v>25</v>
      </c>
      <c r="F131" s="64" t="s">
        <v>574</v>
      </c>
      <c r="G131" s="64">
        <v>500</v>
      </c>
      <c r="H131" s="64">
        <v>629</v>
      </c>
      <c r="I131" s="64">
        <v>1000</v>
      </c>
      <c r="J131" s="52" t="s">
        <v>575</v>
      </c>
      <c r="K131" s="64" t="s">
        <v>571</v>
      </c>
      <c r="L131" s="54" t="s">
        <v>787</v>
      </c>
      <c r="M131" s="134">
        <f>29/500*100</f>
        <v>5.8000000000000007</v>
      </c>
      <c r="N131" s="134">
        <f>29/2129*100</f>
        <v>1.3621418506341005</v>
      </c>
      <c r="O131" s="155"/>
    </row>
    <row r="132" spans="1:15" s="158" customFormat="1" ht="168">
      <c r="A132" s="98">
        <v>87</v>
      </c>
      <c r="B132" s="261"/>
      <c r="C132" s="36" t="s">
        <v>576</v>
      </c>
      <c r="D132" s="57" t="s">
        <v>147</v>
      </c>
      <c r="E132" s="64" t="s">
        <v>25</v>
      </c>
      <c r="F132" s="64">
        <v>2</v>
      </c>
      <c r="G132" s="57" t="s">
        <v>29</v>
      </c>
      <c r="H132" s="57" t="s">
        <v>29</v>
      </c>
      <c r="I132" s="64"/>
      <c r="J132" s="52" t="s">
        <v>577</v>
      </c>
      <c r="K132" s="64" t="s">
        <v>578</v>
      </c>
      <c r="L132" s="54" t="s">
        <v>735</v>
      </c>
      <c r="M132" s="101">
        <v>100</v>
      </c>
      <c r="N132" s="101">
        <v>100</v>
      </c>
      <c r="O132" s="10"/>
    </row>
    <row r="133" spans="1:15" s="158" customFormat="1" ht="245.25" customHeight="1">
      <c r="A133" s="98">
        <v>88</v>
      </c>
      <c r="B133" s="261"/>
      <c r="C133" s="36" t="s">
        <v>579</v>
      </c>
      <c r="D133" s="36" t="s">
        <v>580</v>
      </c>
      <c r="E133" s="64"/>
      <c r="F133" s="64" t="s">
        <v>574</v>
      </c>
      <c r="G133" s="64">
        <v>700</v>
      </c>
      <c r="H133" s="3">
        <v>2700</v>
      </c>
      <c r="I133" s="3">
        <v>4157</v>
      </c>
      <c r="J133" s="52" t="s">
        <v>581</v>
      </c>
      <c r="K133" s="64" t="s">
        <v>582</v>
      </c>
      <c r="L133" s="54" t="s">
        <v>786</v>
      </c>
      <c r="M133" s="159">
        <v>36.28</v>
      </c>
      <c r="N133" s="134">
        <v>3.36</v>
      </c>
      <c r="O133" s="10"/>
    </row>
    <row r="134" spans="1:15" s="158" customFormat="1" ht="267.75" customHeight="1">
      <c r="A134" s="98">
        <v>89</v>
      </c>
      <c r="B134" s="56" t="s">
        <v>583</v>
      </c>
      <c r="C134" s="56" t="s">
        <v>584</v>
      </c>
      <c r="D134" s="57" t="s">
        <v>147</v>
      </c>
      <c r="E134" s="64"/>
      <c r="F134" s="64" t="s">
        <v>585</v>
      </c>
      <c r="G134" s="11" t="s">
        <v>585</v>
      </c>
      <c r="H134" s="11" t="s">
        <v>586</v>
      </c>
      <c r="I134" s="11" t="s">
        <v>585</v>
      </c>
      <c r="J134" s="52" t="s">
        <v>587</v>
      </c>
      <c r="K134" s="53" t="s">
        <v>588</v>
      </c>
      <c r="L134" s="54" t="s">
        <v>784</v>
      </c>
      <c r="M134" s="110">
        <v>112.5</v>
      </c>
      <c r="N134" s="110">
        <v>55.25</v>
      </c>
      <c r="O134" s="10"/>
    </row>
    <row r="135" spans="1:15" ht="25.5" customHeight="1">
      <c r="A135" s="228" t="s">
        <v>589</v>
      </c>
      <c r="B135" s="228"/>
      <c r="C135" s="228"/>
      <c r="D135" s="228"/>
      <c r="E135" s="228"/>
      <c r="F135" s="228"/>
      <c r="G135" s="228"/>
      <c r="H135" s="228"/>
      <c r="I135" s="228"/>
      <c r="J135" s="228"/>
      <c r="K135" s="228"/>
      <c r="L135" s="228"/>
      <c r="M135" s="228"/>
      <c r="N135" s="228"/>
      <c r="O135" s="13"/>
    </row>
    <row r="136" spans="1:15" ht="24" customHeight="1">
      <c r="A136" s="227" t="s">
        <v>590</v>
      </c>
      <c r="B136" s="227"/>
      <c r="C136" s="227"/>
      <c r="D136" s="227"/>
      <c r="E136" s="227"/>
      <c r="F136" s="227"/>
      <c r="G136" s="227"/>
      <c r="H136" s="227"/>
      <c r="I136" s="227"/>
      <c r="J136" s="227"/>
      <c r="K136" s="227"/>
      <c r="L136" s="227"/>
      <c r="M136" s="228"/>
      <c r="N136" s="228"/>
      <c r="O136" s="13"/>
    </row>
    <row r="137" spans="1:15" ht="27.6" customHeight="1">
      <c r="A137" s="222" t="s">
        <v>591</v>
      </c>
      <c r="B137" s="222"/>
      <c r="C137" s="222"/>
      <c r="D137" s="222"/>
      <c r="E137" s="222"/>
      <c r="F137" s="222"/>
      <c r="G137" s="222"/>
      <c r="H137" s="222"/>
      <c r="I137" s="222"/>
      <c r="J137" s="222"/>
      <c r="K137" s="222"/>
      <c r="L137" s="222"/>
      <c r="M137" s="222"/>
      <c r="N137" s="222"/>
      <c r="O137" s="199"/>
    </row>
    <row r="138" spans="1:15" s="14" customFormat="1" ht="123" customHeight="1">
      <c r="A138" s="98">
        <v>90</v>
      </c>
      <c r="B138" s="56" t="s">
        <v>592</v>
      </c>
      <c r="C138" s="64" t="s">
        <v>593</v>
      </c>
      <c r="D138" s="19">
        <v>0.91</v>
      </c>
      <c r="E138" s="64" t="s">
        <v>25</v>
      </c>
      <c r="F138" s="19">
        <v>1</v>
      </c>
      <c r="G138" s="19">
        <v>1</v>
      </c>
      <c r="H138" s="19">
        <v>1</v>
      </c>
      <c r="I138" s="19">
        <v>1</v>
      </c>
      <c r="J138" s="52" t="s">
        <v>594</v>
      </c>
      <c r="K138" s="64" t="s">
        <v>595</v>
      </c>
      <c r="L138" s="54" t="s">
        <v>775</v>
      </c>
      <c r="M138" s="101">
        <v>93.2</v>
      </c>
      <c r="N138" s="101">
        <v>93.2</v>
      </c>
      <c r="O138" s="10"/>
    </row>
    <row r="139" spans="1:15" s="141" customFormat="1" ht="120.75" customHeight="1">
      <c r="A139" s="98">
        <v>91</v>
      </c>
      <c r="B139" s="64" t="s">
        <v>596</v>
      </c>
      <c r="C139" s="64" t="s">
        <v>597</v>
      </c>
      <c r="D139" s="9">
        <v>99.2</v>
      </c>
      <c r="E139" s="64" t="s">
        <v>598</v>
      </c>
      <c r="F139" s="37">
        <v>1</v>
      </c>
      <c r="G139" s="37">
        <v>1</v>
      </c>
      <c r="H139" s="37">
        <v>1</v>
      </c>
      <c r="I139" s="37">
        <v>1</v>
      </c>
      <c r="J139" s="52" t="s">
        <v>599</v>
      </c>
      <c r="K139" s="64" t="s">
        <v>600</v>
      </c>
      <c r="L139" s="54" t="s">
        <v>743</v>
      </c>
      <c r="M139" s="107">
        <f>14932/15168*100</f>
        <v>98.444092827004212</v>
      </c>
      <c r="N139" s="107">
        <f>14932/15168*100</f>
        <v>98.444092827004212</v>
      </c>
      <c r="O139" s="10"/>
    </row>
    <row r="140" spans="1:15" s="122" customFormat="1" ht="219" customHeight="1">
      <c r="A140" s="98">
        <v>92</v>
      </c>
      <c r="B140" s="64" t="s">
        <v>601</v>
      </c>
      <c r="C140" s="64" t="s">
        <v>602</v>
      </c>
      <c r="D140" s="64" t="s">
        <v>603</v>
      </c>
      <c r="E140" s="64" t="s">
        <v>604</v>
      </c>
      <c r="F140" s="37">
        <v>1</v>
      </c>
      <c r="G140" s="37">
        <v>1</v>
      </c>
      <c r="H140" s="37">
        <v>1</v>
      </c>
      <c r="I140" s="37">
        <v>1</v>
      </c>
      <c r="J140" s="20" t="s">
        <v>605</v>
      </c>
      <c r="K140" s="64" t="s">
        <v>606</v>
      </c>
      <c r="L140" s="160" t="s">
        <v>734</v>
      </c>
      <c r="M140" s="208">
        <v>49</v>
      </c>
      <c r="N140" s="209">
        <v>49</v>
      </c>
      <c r="O140" s="10"/>
    </row>
    <row r="141" spans="1:15" ht="233.25" customHeight="1">
      <c r="A141" s="91">
        <v>93</v>
      </c>
      <c r="B141" s="61" t="s">
        <v>607</v>
      </c>
      <c r="C141" s="57" t="s">
        <v>608</v>
      </c>
      <c r="D141" s="64" t="s">
        <v>609</v>
      </c>
      <c r="E141" s="57" t="s">
        <v>25</v>
      </c>
      <c r="F141" s="57" t="s">
        <v>610</v>
      </c>
      <c r="G141" s="57" t="s">
        <v>610</v>
      </c>
      <c r="H141" s="57" t="s">
        <v>610</v>
      </c>
      <c r="I141" s="57" t="s">
        <v>611</v>
      </c>
      <c r="J141" s="52" t="s">
        <v>612</v>
      </c>
      <c r="K141" s="57" t="s">
        <v>613</v>
      </c>
      <c r="L141" s="54" t="s">
        <v>789</v>
      </c>
      <c r="M141" s="101">
        <v>100</v>
      </c>
      <c r="N141" s="101">
        <v>100</v>
      </c>
      <c r="O141" s="13"/>
    </row>
    <row r="142" spans="1:15" ht="108.95" customHeight="1">
      <c r="A142" s="91">
        <v>94</v>
      </c>
      <c r="B142" s="61" t="s">
        <v>614</v>
      </c>
      <c r="C142" s="27" t="s">
        <v>287</v>
      </c>
      <c r="D142" s="27" t="s">
        <v>615</v>
      </c>
      <c r="E142" s="57" t="s">
        <v>25</v>
      </c>
      <c r="F142" s="57" t="s">
        <v>616</v>
      </c>
      <c r="G142" s="24">
        <v>0.1</v>
      </c>
      <c r="H142" s="24">
        <v>0.3</v>
      </c>
      <c r="I142" s="24">
        <v>0.4</v>
      </c>
      <c r="J142" s="20">
        <v>0.4</v>
      </c>
      <c r="K142" s="57" t="s">
        <v>617</v>
      </c>
      <c r="L142" s="54" t="s">
        <v>721</v>
      </c>
      <c r="M142" s="125">
        <v>0</v>
      </c>
      <c r="N142" s="125">
        <v>0</v>
      </c>
      <c r="O142" s="80" t="s">
        <v>722</v>
      </c>
    </row>
    <row r="143" spans="1:15" ht="35.1" customHeight="1">
      <c r="A143" s="260" t="s">
        <v>618</v>
      </c>
      <c r="B143" s="260"/>
      <c r="C143" s="260"/>
      <c r="D143" s="260"/>
      <c r="E143" s="260"/>
      <c r="F143" s="260"/>
      <c r="G143" s="260"/>
      <c r="H143" s="260"/>
      <c r="I143" s="260"/>
      <c r="J143" s="260"/>
      <c r="K143" s="260"/>
      <c r="L143" s="260"/>
      <c r="M143" s="120"/>
      <c r="N143" s="120"/>
      <c r="O143" s="13"/>
    </row>
    <row r="144" spans="1:15" s="14" customFormat="1" ht="198" customHeight="1">
      <c r="A144" s="98">
        <v>95</v>
      </c>
      <c r="B144" s="64" t="s">
        <v>619</v>
      </c>
      <c r="C144" s="64" t="s">
        <v>620</v>
      </c>
      <c r="D144" s="57" t="s">
        <v>147</v>
      </c>
      <c r="E144" s="64" t="s">
        <v>621</v>
      </c>
      <c r="F144" s="161" t="s">
        <v>29</v>
      </c>
      <c r="G144" s="161" t="s">
        <v>29</v>
      </c>
      <c r="H144" s="161" t="s">
        <v>29</v>
      </c>
      <c r="I144" s="64" t="s">
        <v>622</v>
      </c>
      <c r="J144" s="52" t="s">
        <v>623</v>
      </c>
      <c r="K144" s="64" t="s">
        <v>624</v>
      </c>
      <c r="L144" s="54" t="s">
        <v>776</v>
      </c>
      <c r="M144" s="80"/>
      <c r="N144" s="80"/>
      <c r="O144" s="13"/>
    </row>
    <row r="145" spans="1:15" s="14" customFormat="1" ht="125.45" customHeight="1">
      <c r="A145" s="98">
        <v>96</v>
      </c>
      <c r="B145" s="64"/>
      <c r="C145" s="64" t="s">
        <v>625</v>
      </c>
      <c r="D145" s="64" t="s">
        <v>626</v>
      </c>
      <c r="E145" s="64" t="s">
        <v>25</v>
      </c>
      <c r="F145" s="57" t="s">
        <v>29</v>
      </c>
      <c r="G145" s="57" t="s">
        <v>29</v>
      </c>
      <c r="H145" s="64" t="s">
        <v>627</v>
      </c>
      <c r="I145" s="64" t="s">
        <v>628</v>
      </c>
      <c r="J145" s="52" t="s">
        <v>628</v>
      </c>
      <c r="K145" s="64" t="s">
        <v>629</v>
      </c>
      <c r="L145" s="54" t="s">
        <v>544</v>
      </c>
      <c r="M145" s="80"/>
      <c r="N145" s="80"/>
      <c r="O145" s="10"/>
    </row>
    <row r="146" spans="1:15" s="14" customFormat="1" ht="33" customHeight="1">
      <c r="A146" s="260" t="s">
        <v>630</v>
      </c>
      <c r="B146" s="260"/>
      <c r="C146" s="260"/>
      <c r="D146" s="260"/>
      <c r="E146" s="260"/>
      <c r="F146" s="260"/>
      <c r="G146" s="260"/>
      <c r="H146" s="260"/>
      <c r="I146" s="260"/>
      <c r="J146" s="260"/>
      <c r="K146" s="260"/>
      <c r="L146" s="260"/>
      <c r="M146" s="99"/>
      <c r="N146" s="99"/>
      <c r="O146" s="10"/>
    </row>
    <row r="147" spans="1:15" s="14" customFormat="1" ht="141.75" customHeight="1">
      <c r="A147" s="98">
        <v>97</v>
      </c>
      <c r="B147" s="56" t="s">
        <v>631</v>
      </c>
      <c r="C147" s="56" t="s">
        <v>632</v>
      </c>
      <c r="D147" s="57" t="s">
        <v>147</v>
      </c>
      <c r="E147" s="56" t="s">
        <v>25</v>
      </c>
      <c r="F147" s="56" t="s">
        <v>633</v>
      </c>
      <c r="G147" s="56" t="s">
        <v>634</v>
      </c>
      <c r="H147" s="56" t="s">
        <v>635</v>
      </c>
      <c r="I147" s="56" t="s">
        <v>636</v>
      </c>
      <c r="J147" s="38" t="s">
        <v>637</v>
      </c>
      <c r="K147" s="56" t="s">
        <v>638</v>
      </c>
      <c r="L147" s="189" t="s">
        <v>796</v>
      </c>
      <c r="M147" s="162">
        <f>69/30*100</f>
        <v>229.99999999999997</v>
      </c>
      <c r="N147" s="163">
        <v>69</v>
      </c>
      <c r="O147" s="10"/>
    </row>
    <row r="148" spans="1:15" ht="24.6" customHeight="1">
      <c r="A148" s="227" t="s">
        <v>639</v>
      </c>
      <c r="B148" s="227"/>
      <c r="C148" s="227"/>
      <c r="D148" s="227"/>
      <c r="E148" s="227"/>
      <c r="F148" s="227"/>
      <c r="G148" s="227"/>
      <c r="H148" s="227"/>
      <c r="I148" s="227"/>
      <c r="J148" s="227"/>
      <c r="K148" s="227"/>
      <c r="L148" s="227"/>
      <c r="M148" s="227"/>
      <c r="N148" s="227"/>
      <c r="O148" s="10"/>
    </row>
    <row r="149" spans="1:15" ht="29.1" customHeight="1">
      <c r="A149" s="222" t="s">
        <v>640</v>
      </c>
      <c r="B149" s="222"/>
      <c r="C149" s="222"/>
      <c r="D149" s="222"/>
      <c r="E149" s="222"/>
      <c r="F149" s="222"/>
      <c r="G149" s="222"/>
      <c r="H149" s="222"/>
      <c r="I149" s="222"/>
      <c r="J149" s="222"/>
      <c r="K149" s="222"/>
      <c r="L149" s="222"/>
      <c r="M149" s="222"/>
      <c r="N149" s="222"/>
      <c r="O149" s="10"/>
    </row>
    <row r="150" spans="1:15" ht="141.75" customHeight="1">
      <c r="A150" s="91">
        <v>98</v>
      </c>
      <c r="B150" s="256" t="s">
        <v>641</v>
      </c>
      <c r="C150" s="27" t="s">
        <v>642</v>
      </c>
      <c r="D150" s="27" t="s">
        <v>643</v>
      </c>
      <c r="E150" s="27" t="s">
        <v>25</v>
      </c>
      <c r="F150" s="39">
        <v>0.7</v>
      </c>
      <c r="G150" s="39">
        <v>0.8</v>
      </c>
      <c r="H150" s="39">
        <v>0.9</v>
      </c>
      <c r="I150" s="27" t="s">
        <v>644</v>
      </c>
      <c r="J150" s="38" t="s">
        <v>645</v>
      </c>
      <c r="K150" s="57" t="s">
        <v>646</v>
      </c>
      <c r="L150" s="54" t="s">
        <v>778</v>
      </c>
      <c r="M150" s="107">
        <v>97.5</v>
      </c>
      <c r="N150" s="101">
        <v>77.599999999999994</v>
      </c>
      <c r="O150" s="10"/>
    </row>
    <row r="151" spans="1:15" ht="166.5" customHeight="1">
      <c r="A151" s="91">
        <v>99</v>
      </c>
      <c r="B151" s="256"/>
      <c r="C151" s="27" t="s">
        <v>647</v>
      </c>
      <c r="D151" s="64" t="s">
        <v>648</v>
      </c>
      <c r="E151" s="57" t="s">
        <v>25</v>
      </c>
      <c r="F151" s="39" t="s">
        <v>649</v>
      </c>
      <c r="G151" s="39" t="s">
        <v>650</v>
      </c>
      <c r="H151" s="39" t="s">
        <v>651</v>
      </c>
      <c r="I151" s="27" t="s">
        <v>652</v>
      </c>
      <c r="J151" s="38" t="s">
        <v>653</v>
      </c>
      <c r="K151" s="57" t="s">
        <v>654</v>
      </c>
      <c r="L151" s="54" t="s">
        <v>779</v>
      </c>
      <c r="M151" s="107">
        <f>97/80*100</f>
        <v>121.24999999999999</v>
      </c>
      <c r="N151" s="107">
        <v>100</v>
      </c>
      <c r="O151" s="204"/>
    </row>
    <row r="152" spans="1:15" ht="168.75" customHeight="1">
      <c r="A152" s="91">
        <v>100</v>
      </c>
      <c r="B152" s="61" t="s">
        <v>655</v>
      </c>
      <c r="C152" s="57" t="s">
        <v>656</v>
      </c>
      <c r="D152" s="57" t="s">
        <v>657</v>
      </c>
      <c r="E152" s="57" t="s">
        <v>25</v>
      </c>
      <c r="F152" s="57" t="s">
        <v>658</v>
      </c>
      <c r="G152" s="57" t="s">
        <v>659</v>
      </c>
      <c r="H152" s="57" t="s">
        <v>660</v>
      </c>
      <c r="I152" s="57" t="s">
        <v>147</v>
      </c>
      <c r="J152" s="52" t="s">
        <v>661</v>
      </c>
      <c r="K152" s="57" t="s">
        <v>662</v>
      </c>
      <c r="L152" s="54" t="s">
        <v>733</v>
      </c>
      <c r="M152" s="101">
        <v>100</v>
      </c>
      <c r="N152" s="101">
        <v>75</v>
      </c>
      <c r="O152" s="155"/>
    </row>
    <row r="153" spans="1:15" ht="22.5" customHeight="1">
      <c r="A153" s="227" t="s">
        <v>664</v>
      </c>
      <c r="B153" s="227"/>
      <c r="C153" s="227"/>
      <c r="D153" s="227"/>
      <c r="E153" s="227"/>
      <c r="F153" s="227"/>
      <c r="G153" s="227"/>
      <c r="H153" s="227"/>
      <c r="I153" s="227"/>
      <c r="J153" s="227"/>
      <c r="K153" s="227"/>
      <c r="L153" s="227"/>
      <c r="M153" s="164"/>
      <c r="N153" s="164"/>
      <c r="O153" s="165"/>
    </row>
    <row r="154" spans="1:15" s="139" customFormat="1" ht="30" customHeight="1">
      <c r="A154" s="222" t="s">
        <v>665</v>
      </c>
      <c r="B154" s="222"/>
      <c r="C154" s="222"/>
      <c r="D154" s="222"/>
      <c r="E154" s="222"/>
      <c r="F154" s="222"/>
      <c r="G154" s="222"/>
      <c r="H154" s="222"/>
      <c r="I154" s="222"/>
      <c r="J154" s="222"/>
      <c r="K154" s="222"/>
      <c r="L154" s="222"/>
      <c r="M154" s="166"/>
      <c r="N154" s="167"/>
      <c r="O154" s="168"/>
    </row>
    <row r="155" spans="1:15" s="169" customFormat="1" ht="101.25" customHeight="1">
      <c r="A155" s="53">
        <v>101</v>
      </c>
      <c r="B155" s="64" t="s">
        <v>666</v>
      </c>
      <c r="C155" s="64" t="s">
        <v>667</v>
      </c>
      <c r="D155" s="64" t="s">
        <v>147</v>
      </c>
      <c r="E155" s="9"/>
      <c r="F155" s="19" t="s">
        <v>29</v>
      </c>
      <c r="G155" s="19" t="s">
        <v>29</v>
      </c>
      <c r="H155" s="19" t="s">
        <v>29</v>
      </c>
      <c r="I155" s="19" t="s">
        <v>668</v>
      </c>
      <c r="J155" s="52" t="s">
        <v>668</v>
      </c>
      <c r="K155" s="53" t="s">
        <v>669</v>
      </c>
      <c r="L155" s="54" t="s">
        <v>663</v>
      </c>
      <c r="M155" s="110">
        <v>100</v>
      </c>
      <c r="N155" s="110">
        <v>25</v>
      </c>
      <c r="O155" s="10"/>
    </row>
    <row r="156" spans="1:15" ht="28.5" customHeight="1">
      <c r="A156" s="255" t="s">
        <v>670</v>
      </c>
      <c r="B156" s="255"/>
      <c r="C156" s="255"/>
      <c r="D156" s="255"/>
      <c r="E156" s="255"/>
      <c r="F156" s="255"/>
      <c r="G156" s="255"/>
      <c r="H156" s="255"/>
      <c r="I156" s="255"/>
      <c r="J156" s="255"/>
      <c r="K156" s="255"/>
      <c r="L156" s="255"/>
      <c r="M156" s="170"/>
      <c r="N156" s="95"/>
      <c r="O156" s="168"/>
    </row>
    <row r="157" spans="1:15" s="14" customFormat="1" ht="243.75" customHeight="1">
      <c r="A157" s="98">
        <v>102</v>
      </c>
      <c r="B157" s="61" t="s">
        <v>671</v>
      </c>
      <c r="C157" s="3" t="s">
        <v>672</v>
      </c>
      <c r="D157" s="64" t="s">
        <v>673</v>
      </c>
      <c r="E157" s="64" t="s">
        <v>481</v>
      </c>
      <c r="F157" s="3" t="s">
        <v>674</v>
      </c>
      <c r="G157" s="3" t="s">
        <v>675</v>
      </c>
      <c r="H157" s="3" t="s">
        <v>676</v>
      </c>
      <c r="I157" s="3" t="s">
        <v>677</v>
      </c>
      <c r="J157" s="52" t="s">
        <v>678</v>
      </c>
      <c r="K157" s="64" t="s">
        <v>679</v>
      </c>
      <c r="L157" s="186" t="s">
        <v>716</v>
      </c>
      <c r="M157" s="171">
        <v>0.77</v>
      </c>
      <c r="N157" s="172">
        <v>0.38</v>
      </c>
      <c r="O157" s="80" t="s">
        <v>717</v>
      </c>
    </row>
    <row r="158" spans="1:15" ht="28.5" customHeight="1">
      <c r="A158" s="222" t="s">
        <v>681</v>
      </c>
      <c r="B158" s="222"/>
      <c r="C158" s="222"/>
      <c r="D158" s="222"/>
      <c r="E158" s="222"/>
      <c r="F158" s="222"/>
      <c r="G158" s="222"/>
      <c r="H158" s="222"/>
      <c r="I158" s="222"/>
      <c r="J158" s="222"/>
      <c r="K158" s="222"/>
      <c r="L158" s="222"/>
      <c r="M158" s="222"/>
      <c r="N158" s="222"/>
      <c r="O158" s="10"/>
    </row>
    <row r="159" spans="1:15" s="14" customFormat="1" ht="174" customHeight="1">
      <c r="A159" s="53">
        <v>103</v>
      </c>
      <c r="B159" s="64" t="s">
        <v>682</v>
      </c>
      <c r="C159" s="64" t="s">
        <v>683</v>
      </c>
      <c r="D159" s="40" t="s">
        <v>684</v>
      </c>
      <c r="E159" s="64" t="s">
        <v>25</v>
      </c>
      <c r="F159" s="3" t="s">
        <v>685</v>
      </c>
      <c r="G159" s="31">
        <v>0.4</v>
      </c>
      <c r="H159" s="31">
        <v>0.7</v>
      </c>
      <c r="I159" s="31">
        <v>1</v>
      </c>
      <c r="J159" s="52" t="s">
        <v>686</v>
      </c>
      <c r="K159" s="64" t="s">
        <v>687</v>
      </c>
      <c r="L159" s="181" t="s">
        <v>732</v>
      </c>
      <c r="M159" s="173">
        <v>6.4500000000000002E-2</v>
      </c>
      <c r="N159" s="44">
        <v>10</v>
      </c>
      <c r="O159" s="10"/>
    </row>
    <row r="160" spans="1:15" s="141" customFormat="1" ht="102" customHeight="1">
      <c r="A160" s="98">
        <v>104</v>
      </c>
      <c r="B160" s="64" t="s">
        <v>688</v>
      </c>
      <c r="C160" s="64" t="s">
        <v>689</v>
      </c>
      <c r="D160" s="37">
        <v>0.84</v>
      </c>
      <c r="E160" s="9"/>
      <c r="F160" s="37" t="s">
        <v>29</v>
      </c>
      <c r="G160" s="37">
        <v>0.9</v>
      </c>
      <c r="H160" s="37">
        <v>1</v>
      </c>
      <c r="I160" s="37">
        <v>1</v>
      </c>
      <c r="J160" s="52" t="s">
        <v>690</v>
      </c>
      <c r="K160" s="31" t="s">
        <v>691</v>
      </c>
      <c r="L160" s="186" t="s">
        <v>680</v>
      </c>
      <c r="M160" s="171">
        <v>0.89</v>
      </c>
      <c r="N160" s="171">
        <v>0.89</v>
      </c>
      <c r="O160" s="210"/>
    </row>
    <row r="161" spans="1:17" ht="171.6" customHeight="1">
      <c r="A161" s="91">
        <v>105</v>
      </c>
      <c r="B161" s="256" t="s">
        <v>693</v>
      </c>
      <c r="C161" s="57" t="s">
        <v>694</v>
      </c>
      <c r="D161" s="24" t="s">
        <v>695</v>
      </c>
      <c r="E161" s="64" t="s">
        <v>25</v>
      </c>
      <c r="F161" s="19">
        <v>0.6</v>
      </c>
      <c r="G161" s="19">
        <v>0.7</v>
      </c>
      <c r="H161" s="19">
        <v>0.7</v>
      </c>
      <c r="I161" s="19">
        <v>0.8</v>
      </c>
      <c r="J161" s="52" t="s">
        <v>696</v>
      </c>
      <c r="K161" s="64" t="s">
        <v>697</v>
      </c>
      <c r="L161" s="54" t="s">
        <v>773</v>
      </c>
      <c r="M161" s="107">
        <f>50/70*100</f>
        <v>71.428571428571431</v>
      </c>
      <c r="N161" s="101">
        <v>62.5</v>
      </c>
      <c r="O161" s="10"/>
    </row>
    <row r="162" spans="1:17" ht="194.25" customHeight="1">
      <c r="A162" s="91">
        <v>106</v>
      </c>
      <c r="B162" s="256"/>
      <c r="C162" s="57" t="s">
        <v>698</v>
      </c>
      <c r="D162" s="24" t="s">
        <v>699</v>
      </c>
      <c r="E162" s="64" t="s">
        <v>25</v>
      </c>
      <c r="F162" s="64" t="s">
        <v>700</v>
      </c>
      <c r="G162" s="64" t="s">
        <v>701</v>
      </c>
      <c r="H162" s="64" t="s">
        <v>702</v>
      </c>
      <c r="I162" s="64" t="s">
        <v>703</v>
      </c>
      <c r="J162" s="20" t="s">
        <v>704</v>
      </c>
      <c r="K162" s="64" t="s">
        <v>705</v>
      </c>
      <c r="L162" s="54" t="s">
        <v>774</v>
      </c>
      <c r="M162" s="107">
        <v>100</v>
      </c>
      <c r="N162" s="101">
        <v>55</v>
      </c>
      <c r="O162" s="13"/>
    </row>
    <row r="163" spans="1:17" s="174" customFormat="1" ht="142.5" customHeight="1">
      <c r="A163" s="98">
        <v>107</v>
      </c>
      <c r="B163" s="4" t="s">
        <v>707</v>
      </c>
      <c r="C163" s="64" t="s">
        <v>708</v>
      </c>
      <c r="D163" s="64" t="s">
        <v>147</v>
      </c>
      <c r="E163" s="64" t="s">
        <v>25</v>
      </c>
      <c r="F163" s="19">
        <v>0.1</v>
      </c>
      <c r="G163" s="37">
        <v>0.3</v>
      </c>
      <c r="H163" s="37">
        <v>0.5</v>
      </c>
      <c r="I163" s="37">
        <v>0.75</v>
      </c>
      <c r="J163" s="20">
        <v>0.75</v>
      </c>
      <c r="K163" s="64" t="s">
        <v>709</v>
      </c>
      <c r="L163" s="54" t="s">
        <v>692</v>
      </c>
      <c r="M163" s="107">
        <v>162.33333333333334</v>
      </c>
      <c r="N163" s="101">
        <f>48.6/75*100</f>
        <v>64.8</v>
      </c>
      <c r="O163" s="12"/>
    </row>
    <row r="164" spans="1:17" ht="27" customHeight="1">
      <c r="A164" s="222" t="s">
        <v>710</v>
      </c>
      <c r="B164" s="222"/>
      <c r="C164" s="222"/>
      <c r="D164" s="222"/>
      <c r="E164" s="222"/>
      <c r="F164" s="222"/>
      <c r="G164" s="222"/>
      <c r="H164" s="222"/>
      <c r="I164" s="222"/>
      <c r="J164" s="222"/>
      <c r="K164" s="222"/>
      <c r="L164" s="222"/>
      <c r="M164" s="222"/>
      <c r="N164" s="222"/>
      <c r="P164" s="175"/>
      <c r="Q164" s="175"/>
    </row>
    <row r="165" spans="1:17" s="175" customFormat="1" ht="217.5" customHeight="1">
      <c r="A165" s="98">
        <v>108</v>
      </c>
      <c r="B165" s="3" t="s">
        <v>711</v>
      </c>
      <c r="C165" s="8" t="s">
        <v>712</v>
      </c>
      <c r="D165" s="3">
        <v>85</v>
      </c>
      <c r="E165" s="3" t="s">
        <v>239</v>
      </c>
      <c r="F165" s="3" t="s">
        <v>713</v>
      </c>
      <c r="G165" s="3">
        <v>14</v>
      </c>
      <c r="H165" s="3">
        <v>10</v>
      </c>
      <c r="I165" s="3">
        <v>5</v>
      </c>
      <c r="J165" s="52" t="s">
        <v>714</v>
      </c>
      <c r="K165" s="64" t="s">
        <v>715</v>
      </c>
      <c r="L165" s="54" t="s">
        <v>706</v>
      </c>
      <c r="M165" s="125">
        <v>0</v>
      </c>
      <c r="N165" s="125">
        <v>0</v>
      </c>
      <c r="O165" s="57" t="s">
        <v>744</v>
      </c>
    </row>
    <row r="166" spans="1:17">
      <c r="D166" s="42"/>
      <c r="I166" s="43"/>
      <c r="P166" s="175"/>
      <c r="Q166" s="175"/>
    </row>
    <row r="167" spans="1:17">
      <c r="P167" s="175"/>
      <c r="Q167" s="175"/>
    </row>
    <row r="168" spans="1:17">
      <c r="B168" s="41" t="s">
        <v>797</v>
      </c>
      <c r="K168" s="29" t="s">
        <v>800</v>
      </c>
    </row>
    <row r="171" spans="1:17">
      <c r="B171" s="12"/>
      <c r="C171" s="12"/>
      <c r="D171" s="12"/>
      <c r="E171" s="12"/>
      <c r="F171" s="12"/>
      <c r="G171" s="12"/>
      <c r="H171" s="12"/>
      <c r="I171" s="12"/>
      <c r="K171" s="12"/>
    </row>
    <row r="172" spans="1:17">
      <c r="B172" s="176" t="s">
        <v>798</v>
      </c>
      <c r="C172" s="176"/>
      <c r="D172" s="12"/>
      <c r="E172" s="12"/>
      <c r="F172" s="12"/>
      <c r="G172" s="12"/>
      <c r="H172" s="12"/>
      <c r="I172" s="12"/>
      <c r="K172" s="176" t="s">
        <v>801</v>
      </c>
    </row>
    <row r="173" spans="1:17">
      <c r="B173" s="176" t="s">
        <v>799</v>
      </c>
      <c r="C173" s="176"/>
      <c r="D173" s="12"/>
      <c r="E173" s="12"/>
      <c r="F173" s="12"/>
      <c r="G173" s="12"/>
      <c r="H173" s="12"/>
      <c r="I173" s="12"/>
      <c r="K173" s="176" t="s">
        <v>802</v>
      </c>
    </row>
    <row r="174" spans="1:17">
      <c r="A174" s="12"/>
      <c r="B174" s="12"/>
      <c r="C174" s="12"/>
      <c r="D174" s="12"/>
      <c r="E174" s="12"/>
      <c r="F174" s="12"/>
      <c r="G174" s="12"/>
      <c r="H174" s="12"/>
      <c r="I174" s="12"/>
      <c r="K174" s="12"/>
      <c r="M174" s="12"/>
      <c r="N174" s="12"/>
    </row>
  </sheetData>
  <mergeCells count="111">
    <mergeCell ref="A1:L1"/>
    <mergeCell ref="A2:A3"/>
    <mergeCell ref="B2:B3"/>
    <mergeCell ref="C2:C3"/>
    <mergeCell ref="D2:D3"/>
    <mergeCell ref="E2:E3"/>
    <mergeCell ref="F2:I2"/>
    <mergeCell ref="J2:J3"/>
    <mergeCell ref="K2:K3"/>
    <mergeCell ref="M2:N2"/>
    <mergeCell ref="A4:K4"/>
    <mergeCell ref="A5:K5"/>
    <mergeCell ref="A6:L6"/>
    <mergeCell ref="A30:N30"/>
    <mergeCell ref="A14:L14"/>
    <mergeCell ref="A17:L17"/>
    <mergeCell ref="B18:B19"/>
    <mergeCell ref="A22:L22"/>
    <mergeCell ref="A38:L38"/>
    <mergeCell ref="B40:B43"/>
    <mergeCell ref="C40:C43"/>
    <mergeCell ref="A44:L44"/>
    <mergeCell ref="A45:L45"/>
    <mergeCell ref="A50:L50"/>
    <mergeCell ref="B32:B33"/>
    <mergeCell ref="A34:L34"/>
    <mergeCell ref="A35:L35"/>
    <mergeCell ref="A37:L37"/>
    <mergeCell ref="B89:B90"/>
    <mergeCell ref="A91:L91"/>
    <mergeCell ref="A73:L73"/>
    <mergeCell ref="A74:L74"/>
    <mergeCell ref="A79:L79"/>
    <mergeCell ref="B83:B84"/>
    <mergeCell ref="A85:L85"/>
    <mergeCell ref="A51:L51"/>
    <mergeCell ref="A52:L52"/>
    <mergeCell ref="A56:L56"/>
    <mergeCell ref="A59:L59"/>
    <mergeCell ref="A64:L64"/>
    <mergeCell ref="B65:B66"/>
    <mergeCell ref="K65:K66"/>
    <mergeCell ref="A164:L164"/>
    <mergeCell ref="A137:L137"/>
    <mergeCell ref="A143:L143"/>
    <mergeCell ref="A146:L146"/>
    <mergeCell ref="A148:L148"/>
    <mergeCell ref="A149:L149"/>
    <mergeCell ref="B150:B151"/>
    <mergeCell ref="A126:L126"/>
    <mergeCell ref="A127:L127"/>
    <mergeCell ref="B130:B133"/>
    <mergeCell ref="A135:L135"/>
    <mergeCell ref="A136:L136"/>
    <mergeCell ref="M38:N38"/>
    <mergeCell ref="A129:N129"/>
    <mergeCell ref="A25:N25"/>
    <mergeCell ref="A26:N26"/>
    <mergeCell ref="A153:L153"/>
    <mergeCell ref="A154:L154"/>
    <mergeCell ref="A156:L156"/>
    <mergeCell ref="A158:L158"/>
    <mergeCell ref="B161:B162"/>
    <mergeCell ref="A115:L115"/>
    <mergeCell ref="A116:L116"/>
    <mergeCell ref="B117:B118"/>
    <mergeCell ref="A119:L119"/>
    <mergeCell ref="A120:L120"/>
    <mergeCell ref="B121:B122"/>
    <mergeCell ref="A110:L110"/>
    <mergeCell ref="A111:L111"/>
    <mergeCell ref="A97:L97"/>
    <mergeCell ref="A98:L98"/>
    <mergeCell ref="A104:L104"/>
    <mergeCell ref="A93:L93"/>
    <mergeCell ref="B94:B95"/>
    <mergeCell ref="C94:C95"/>
    <mergeCell ref="K94:K96"/>
    <mergeCell ref="A106:A107"/>
    <mergeCell ref="C106:C107"/>
    <mergeCell ref="B106:B107"/>
    <mergeCell ref="D106:D107"/>
    <mergeCell ref="E106:E107"/>
    <mergeCell ref="F106:F107"/>
    <mergeCell ref="G106:G107"/>
    <mergeCell ref="J106:J107"/>
    <mergeCell ref="K106:K107"/>
    <mergeCell ref="M149:N149"/>
    <mergeCell ref="M158:N158"/>
    <mergeCell ref="M164:N164"/>
    <mergeCell ref="L4:N4"/>
    <mergeCell ref="L5:N5"/>
    <mergeCell ref="O106:O107"/>
    <mergeCell ref="M110:N110"/>
    <mergeCell ref="M111:N111"/>
    <mergeCell ref="M119:N119"/>
    <mergeCell ref="M120:N120"/>
    <mergeCell ref="M135:N135"/>
    <mergeCell ref="M136:N136"/>
    <mergeCell ref="M137:N137"/>
    <mergeCell ref="M148:N148"/>
    <mergeCell ref="M93:N93"/>
    <mergeCell ref="M104:N104"/>
    <mergeCell ref="L106:L107"/>
    <mergeCell ref="M106:M107"/>
    <mergeCell ref="N106:N107"/>
    <mergeCell ref="M73:N73"/>
    <mergeCell ref="M74:N74"/>
    <mergeCell ref="M85:N85"/>
    <mergeCell ref="A87:N87"/>
    <mergeCell ref="M37:N37"/>
  </mergeCells>
  <conditionalFormatting sqref="F101:I101">
    <cfRule type="cellIs" dxfId="4" priority="5" operator="lessThan">
      <formula>0</formula>
    </cfRule>
  </conditionalFormatting>
  <conditionalFormatting sqref="K101">
    <cfRule type="cellIs" dxfId="3" priority="4" operator="lessThan">
      <formula>0</formula>
    </cfRule>
  </conditionalFormatting>
  <conditionalFormatting sqref="D101">
    <cfRule type="cellIs" dxfId="2" priority="3" operator="lessThan">
      <formula>0</formula>
    </cfRule>
  </conditionalFormatting>
  <conditionalFormatting sqref="L98:N98">
    <cfRule type="cellIs" dxfId="1" priority="2" operator="lessThan">
      <formula>0</formula>
    </cfRule>
  </conditionalFormatting>
  <conditionalFormatting sqref="L101:N101">
    <cfRule type="cellIs" dxfId="0" priority="1" operator="lessThan">
      <formula>0</formula>
    </cfRule>
  </conditionalFormatting>
  <pageMargins left="0.25" right="0.25" top="0.75" bottom="0.75" header="0.3" footer="0.3"/>
  <pageSetup paperSize="9" scale="5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C7" sqref="C7"/>
    </sheetView>
  </sheetViews>
  <sheetFormatPr defaultColWidth="8.85546875" defaultRowHeight="24"/>
  <cols>
    <col min="1" max="1" width="7" style="176" customWidth="1"/>
    <col min="2" max="2" width="23.7109375" style="41" customWidth="1"/>
    <col min="3" max="3" width="23.28515625" style="41" customWidth="1"/>
    <col min="4" max="4" width="19.140625" style="29" customWidth="1"/>
    <col min="5" max="5" width="21.85546875" style="29" customWidth="1"/>
    <col min="6" max="6" width="23.5703125" style="29" customWidth="1"/>
    <col min="7" max="7" width="18.42578125" style="29" customWidth="1"/>
    <col min="8" max="8" width="29.28515625" style="29" hidden="1" customWidth="1"/>
    <col min="9" max="9" width="18" style="29" hidden="1" customWidth="1"/>
    <col min="10" max="10" width="21" style="176" customWidth="1"/>
    <col min="11" max="11" width="36.42578125" style="29" customWidth="1"/>
    <col min="12" max="12" width="43.85546875" style="12" customWidth="1"/>
    <col min="13" max="13" width="17.85546875" style="29" customWidth="1"/>
    <col min="14" max="14" width="18.28515625" style="29" customWidth="1"/>
    <col min="15" max="15" width="16.42578125" style="12" customWidth="1"/>
    <col min="16" max="256" width="8.85546875" style="12"/>
    <col min="257" max="257" width="8.140625" style="12" customWidth="1"/>
    <col min="258" max="258" width="23.7109375" style="12" customWidth="1"/>
    <col min="259" max="259" width="23.28515625" style="12" customWidth="1"/>
    <col min="260" max="261" width="0" style="12" hidden="1" customWidth="1"/>
    <col min="262" max="262" width="23.5703125" style="12" customWidth="1"/>
    <col min="263" max="263" width="23" style="12" customWidth="1"/>
    <col min="264" max="265" width="0" style="12" hidden="1" customWidth="1"/>
    <col min="266" max="266" width="28.28515625" style="12" customWidth="1"/>
    <col min="267" max="267" width="57.140625" style="12" customWidth="1"/>
    <col min="268" max="268" width="21.7109375" style="12" customWidth="1"/>
    <col min="269" max="269" width="18.5703125" style="12" bestFit="1" customWidth="1"/>
    <col min="270" max="270" width="14.5703125" style="12" bestFit="1" customWidth="1"/>
    <col min="271" max="271" width="17.140625" style="12" customWidth="1"/>
    <col min="272" max="512" width="8.85546875" style="12"/>
    <col min="513" max="513" width="8.140625" style="12" customWidth="1"/>
    <col min="514" max="514" width="23.7109375" style="12" customWidth="1"/>
    <col min="515" max="515" width="23.28515625" style="12" customWidth="1"/>
    <col min="516" max="517" width="0" style="12" hidden="1" customWidth="1"/>
    <col min="518" max="518" width="23.5703125" style="12" customWidth="1"/>
    <col min="519" max="519" width="23" style="12" customWidth="1"/>
    <col min="520" max="521" width="0" style="12" hidden="1" customWidth="1"/>
    <col min="522" max="522" width="28.28515625" style="12" customWidth="1"/>
    <col min="523" max="523" width="57.140625" style="12" customWidth="1"/>
    <col min="524" max="524" width="21.7109375" style="12" customWidth="1"/>
    <col min="525" max="525" width="18.5703125" style="12" bestFit="1" customWidth="1"/>
    <col min="526" max="526" width="14.5703125" style="12" bestFit="1" customWidth="1"/>
    <col min="527" max="527" width="17.140625" style="12" customWidth="1"/>
    <col min="528" max="768" width="8.85546875" style="12"/>
    <col min="769" max="769" width="8.140625" style="12" customWidth="1"/>
    <col min="770" max="770" width="23.7109375" style="12" customWidth="1"/>
    <col min="771" max="771" width="23.28515625" style="12" customWidth="1"/>
    <col min="772" max="773" width="0" style="12" hidden="1" customWidth="1"/>
    <col min="774" max="774" width="23.5703125" style="12" customWidth="1"/>
    <col min="775" max="775" width="23" style="12" customWidth="1"/>
    <col min="776" max="777" width="0" style="12" hidden="1" customWidth="1"/>
    <col min="778" max="778" width="28.28515625" style="12" customWidth="1"/>
    <col min="779" max="779" width="57.140625" style="12" customWidth="1"/>
    <col min="780" max="780" width="21.7109375" style="12" customWidth="1"/>
    <col min="781" max="781" width="18.5703125" style="12" bestFit="1" customWidth="1"/>
    <col min="782" max="782" width="14.5703125" style="12" bestFit="1" customWidth="1"/>
    <col min="783" max="783" width="17.140625" style="12" customWidth="1"/>
    <col min="784" max="1024" width="8.85546875" style="12"/>
    <col min="1025" max="1025" width="8.140625" style="12" customWidth="1"/>
    <col min="1026" max="1026" width="23.7109375" style="12" customWidth="1"/>
    <col min="1027" max="1027" width="23.28515625" style="12" customWidth="1"/>
    <col min="1028" max="1029" width="0" style="12" hidden="1" customWidth="1"/>
    <col min="1030" max="1030" width="23.5703125" style="12" customWidth="1"/>
    <col min="1031" max="1031" width="23" style="12" customWidth="1"/>
    <col min="1032" max="1033" width="0" style="12" hidden="1" customWidth="1"/>
    <col min="1034" max="1034" width="28.28515625" style="12" customWidth="1"/>
    <col min="1035" max="1035" width="57.140625" style="12" customWidth="1"/>
    <col min="1036" max="1036" width="21.7109375" style="12" customWidth="1"/>
    <col min="1037" max="1037" width="18.5703125" style="12" bestFit="1" customWidth="1"/>
    <col min="1038" max="1038" width="14.5703125" style="12" bestFit="1" customWidth="1"/>
    <col min="1039" max="1039" width="17.140625" style="12" customWidth="1"/>
    <col min="1040" max="1280" width="8.85546875" style="12"/>
    <col min="1281" max="1281" width="8.140625" style="12" customWidth="1"/>
    <col min="1282" max="1282" width="23.7109375" style="12" customWidth="1"/>
    <col min="1283" max="1283" width="23.28515625" style="12" customWidth="1"/>
    <col min="1284" max="1285" width="0" style="12" hidden="1" customWidth="1"/>
    <col min="1286" max="1286" width="23.5703125" style="12" customWidth="1"/>
    <col min="1287" max="1287" width="23" style="12" customWidth="1"/>
    <col min="1288" max="1289" width="0" style="12" hidden="1" customWidth="1"/>
    <col min="1290" max="1290" width="28.28515625" style="12" customWidth="1"/>
    <col min="1291" max="1291" width="57.140625" style="12" customWidth="1"/>
    <col min="1292" max="1292" width="21.7109375" style="12" customWidth="1"/>
    <col min="1293" max="1293" width="18.5703125" style="12" bestFit="1" customWidth="1"/>
    <col min="1294" max="1294" width="14.5703125" style="12" bestFit="1" customWidth="1"/>
    <col min="1295" max="1295" width="17.140625" style="12" customWidth="1"/>
    <col min="1296" max="1536" width="8.85546875" style="12"/>
    <col min="1537" max="1537" width="8.140625" style="12" customWidth="1"/>
    <col min="1538" max="1538" width="23.7109375" style="12" customWidth="1"/>
    <col min="1539" max="1539" width="23.28515625" style="12" customWidth="1"/>
    <col min="1540" max="1541" width="0" style="12" hidden="1" customWidth="1"/>
    <col min="1542" max="1542" width="23.5703125" style="12" customWidth="1"/>
    <col min="1543" max="1543" width="23" style="12" customWidth="1"/>
    <col min="1544" max="1545" width="0" style="12" hidden="1" customWidth="1"/>
    <col min="1546" max="1546" width="28.28515625" style="12" customWidth="1"/>
    <col min="1547" max="1547" width="57.140625" style="12" customWidth="1"/>
    <col min="1548" max="1548" width="21.7109375" style="12" customWidth="1"/>
    <col min="1549" max="1549" width="18.5703125" style="12" bestFit="1" customWidth="1"/>
    <col min="1550" max="1550" width="14.5703125" style="12" bestFit="1" customWidth="1"/>
    <col min="1551" max="1551" width="17.140625" style="12" customWidth="1"/>
    <col min="1552" max="1792" width="8.85546875" style="12"/>
    <col min="1793" max="1793" width="8.140625" style="12" customWidth="1"/>
    <col min="1794" max="1794" width="23.7109375" style="12" customWidth="1"/>
    <col min="1795" max="1795" width="23.28515625" style="12" customWidth="1"/>
    <col min="1796" max="1797" width="0" style="12" hidden="1" customWidth="1"/>
    <col min="1798" max="1798" width="23.5703125" style="12" customWidth="1"/>
    <col min="1799" max="1799" width="23" style="12" customWidth="1"/>
    <col min="1800" max="1801" width="0" style="12" hidden="1" customWidth="1"/>
    <col min="1802" max="1802" width="28.28515625" style="12" customWidth="1"/>
    <col min="1803" max="1803" width="57.140625" style="12" customWidth="1"/>
    <col min="1804" max="1804" width="21.7109375" style="12" customWidth="1"/>
    <col min="1805" max="1805" width="18.5703125" style="12" bestFit="1" customWidth="1"/>
    <col min="1806" max="1806" width="14.5703125" style="12" bestFit="1" customWidth="1"/>
    <col min="1807" max="1807" width="17.140625" style="12" customWidth="1"/>
    <col min="1808" max="2048" width="8.85546875" style="12"/>
    <col min="2049" max="2049" width="8.140625" style="12" customWidth="1"/>
    <col min="2050" max="2050" width="23.7109375" style="12" customWidth="1"/>
    <col min="2051" max="2051" width="23.28515625" style="12" customWidth="1"/>
    <col min="2052" max="2053" width="0" style="12" hidden="1" customWidth="1"/>
    <col min="2054" max="2054" width="23.5703125" style="12" customWidth="1"/>
    <col min="2055" max="2055" width="23" style="12" customWidth="1"/>
    <col min="2056" max="2057" width="0" style="12" hidden="1" customWidth="1"/>
    <col min="2058" max="2058" width="28.28515625" style="12" customWidth="1"/>
    <col min="2059" max="2059" width="57.140625" style="12" customWidth="1"/>
    <col min="2060" max="2060" width="21.7109375" style="12" customWidth="1"/>
    <col min="2061" max="2061" width="18.5703125" style="12" bestFit="1" customWidth="1"/>
    <col min="2062" max="2062" width="14.5703125" style="12" bestFit="1" customWidth="1"/>
    <col min="2063" max="2063" width="17.140625" style="12" customWidth="1"/>
    <col min="2064" max="2304" width="8.85546875" style="12"/>
    <col min="2305" max="2305" width="8.140625" style="12" customWidth="1"/>
    <col min="2306" max="2306" width="23.7109375" style="12" customWidth="1"/>
    <col min="2307" max="2307" width="23.28515625" style="12" customWidth="1"/>
    <col min="2308" max="2309" width="0" style="12" hidden="1" customWidth="1"/>
    <col min="2310" max="2310" width="23.5703125" style="12" customWidth="1"/>
    <col min="2311" max="2311" width="23" style="12" customWidth="1"/>
    <col min="2312" max="2313" width="0" style="12" hidden="1" customWidth="1"/>
    <col min="2314" max="2314" width="28.28515625" style="12" customWidth="1"/>
    <col min="2315" max="2315" width="57.140625" style="12" customWidth="1"/>
    <col min="2316" max="2316" width="21.7109375" style="12" customWidth="1"/>
    <col min="2317" max="2317" width="18.5703125" style="12" bestFit="1" customWidth="1"/>
    <col min="2318" max="2318" width="14.5703125" style="12" bestFit="1" customWidth="1"/>
    <col min="2319" max="2319" width="17.140625" style="12" customWidth="1"/>
    <col min="2320" max="2560" width="8.85546875" style="12"/>
    <col min="2561" max="2561" width="8.140625" style="12" customWidth="1"/>
    <col min="2562" max="2562" width="23.7109375" style="12" customWidth="1"/>
    <col min="2563" max="2563" width="23.28515625" style="12" customWidth="1"/>
    <col min="2564" max="2565" width="0" style="12" hidden="1" customWidth="1"/>
    <col min="2566" max="2566" width="23.5703125" style="12" customWidth="1"/>
    <col min="2567" max="2567" width="23" style="12" customWidth="1"/>
    <col min="2568" max="2569" width="0" style="12" hidden="1" customWidth="1"/>
    <col min="2570" max="2570" width="28.28515625" style="12" customWidth="1"/>
    <col min="2571" max="2571" width="57.140625" style="12" customWidth="1"/>
    <col min="2572" max="2572" width="21.7109375" style="12" customWidth="1"/>
    <col min="2573" max="2573" width="18.5703125" style="12" bestFit="1" customWidth="1"/>
    <col min="2574" max="2574" width="14.5703125" style="12" bestFit="1" customWidth="1"/>
    <col min="2575" max="2575" width="17.140625" style="12" customWidth="1"/>
    <col min="2576" max="2816" width="8.85546875" style="12"/>
    <col min="2817" max="2817" width="8.140625" style="12" customWidth="1"/>
    <col min="2818" max="2818" width="23.7109375" style="12" customWidth="1"/>
    <col min="2819" max="2819" width="23.28515625" style="12" customWidth="1"/>
    <col min="2820" max="2821" width="0" style="12" hidden="1" customWidth="1"/>
    <col min="2822" max="2822" width="23.5703125" style="12" customWidth="1"/>
    <col min="2823" max="2823" width="23" style="12" customWidth="1"/>
    <col min="2824" max="2825" width="0" style="12" hidden="1" customWidth="1"/>
    <col min="2826" max="2826" width="28.28515625" style="12" customWidth="1"/>
    <col min="2827" max="2827" width="57.140625" style="12" customWidth="1"/>
    <col min="2828" max="2828" width="21.7109375" style="12" customWidth="1"/>
    <col min="2829" max="2829" width="18.5703125" style="12" bestFit="1" customWidth="1"/>
    <col min="2830" max="2830" width="14.5703125" style="12" bestFit="1" customWidth="1"/>
    <col min="2831" max="2831" width="17.140625" style="12" customWidth="1"/>
    <col min="2832" max="3072" width="8.85546875" style="12"/>
    <col min="3073" max="3073" width="8.140625" style="12" customWidth="1"/>
    <col min="3074" max="3074" width="23.7109375" style="12" customWidth="1"/>
    <col min="3075" max="3075" width="23.28515625" style="12" customWidth="1"/>
    <col min="3076" max="3077" width="0" style="12" hidden="1" customWidth="1"/>
    <col min="3078" max="3078" width="23.5703125" style="12" customWidth="1"/>
    <col min="3079" max="3079" width="23" style="12" customWidth="1"/>
    <col min="3080" max="3081" width="0" style="12" hidden="1" customWidth="1"/>
    <col min="3082" max="3082" width="28.28515625" style="12" customWidth="1"/>
    <col min="3083" max="3083" width="57.140625" style="12" customWidth="1"/>
    <col min="3084" max="3084" width="21.7109375" style="12" customWidth="1"/>
    <col min="3085" max="3085" width="18.5703125" style="12" bestFit="1" customWidth="1"/>
    <col min="3086" max="3086" width="14.5703125" style="12" bestFit="1" customWidth="1"/>
    <col min="3087" max="3087" width="17.140625" style="12" customWidth="1"/>
    <col min="3088" max="3328" width="8.85546875" style="12"/>
    <col min="3329" max="3329" width="8.140625" style="12" customWidth="1"/>
    <col min="3330" max="3330" width="23.7109375" style="12" customWidth="1"/>
    <col min="3331" max="3331" width="23.28515625" style="12" customWidth="1"/>
    <col min="3332" max="3333" width="0" style="12" hidden="1" customWidth="1"/>
    <col min="3334" max="3334" width="23.5703125" style="12" customWidth="1"/>
    <col min="3335" max="3335" width="23" style="12" customWidth="1"/>
    <col min="3336" max="3337" width="0" style="12" hidden="1" customWidth="1"/>
    <col min="3338" max="3338" width="28.28515625" style="12" customWidth="1"/>
    <col min="3339" max="3339" width="57.140625" style="12" customWidth="1"/>
    <col min="3340" max="3340" width="21.7109375" style="12" customWidth="1"/>
    <col min="3341" max="3341" width="18.5703125" style="12" bestFit="1" customWidth="1"/>
    <col min="3342" max="3342" width="14.5703125" style="12" bestFit="1" customWidth="1"/>
    <col min="3343" max="3343" width="17.140625" style="12" customWidth="1"/>
    <col min="3344" max="3584" width="8.85546875" style="12"/>
    <col min="3585" max="3585" width="8.140625" style="12" customWidth="1"/>
    <col min="3586" max="3586" width="23.7109375" style="12" customWidth="1"/>
    <col min="3587" max="3587" width="23.28515625" style="12" customWidth="1"/>
    <col min="3588" max="3589" width="0" style="12" hidden="1" customWidth="1"/>
    <col min="3590" max="3590" width="23.5703125" style="12" customWidth="1"/>
    <col min="3591" max="3591" width="23" style="12" customWidth="1"/>
    <col min="3592" max="3593" width="0" style="12" hidden="1" customWidth="1"/>
    <col min="3594" max="3594" width="28.28515625" style="12" customWidth="1"/>
    <col min="3595" max="3595" width="57.140625" style="12" customWidth="1"/>
    <col min="3596" max="3596" width="21.7109375" style="12" customWidth="1"/>
    <col min="3597" max="3597" width="18.5703125" style="12" bestFit="1" customWidth="1"/>
    <col min="3598" max="3598" width="14.5703125" style="12" bestFit="1" customWidth="1"/>
    <col min="3599" max="3599" width="17.140625" style="12" customWidth="1"/>
    <col min="3600" max="3840" width="8.85546875" style="12"/>
    <col min="3841" max="3841" width="8.140625" style="12" customWidth="1"/>
    <col min="3842" max="3842" width="23.7109375" style="12" customWidth="1"/>
    <col min="3843" max="3843" width="23.28515625" style="12" customWidth="1"/>
    <col min="3844" max="3845" width="0" style="12" hidden="1" customWidth="1"/>
    <col min="3846" max="3846" width="23.5703125" style="12" customWidth="1"/>
    <col min="3847" max="3847" width="23" style="12" customWidth="1"/>
    <col min="3848" max="3849" width="0" style="12" hidden="1" customWidth="1"/>
    <col min="3850" max="3850" width="28.28515625" style="12" customWidth="1"/>
    <col min="3851" max="3851" width="57.140625" style="12" customWidth="1"/>
    <col min="3852" max="3852" width="21.7109375" style="12" customWidth="1"/>
    <col min="3853" max="3853" width="18.5703125" style="12" bestFit="1" customWidth="1"/>
    <col min="3854" max="3854" width="14.5703125" style="12" bestFit="1" customWidth="1"/>
    <col min="3855" max="3855" width="17.140625" style="12" customWidth="1"/>
    <col min="3856" max="4096" width="8.85546875" style="12"/>
    <col min="4097" max="4097" width="8.140625" style="12" customWidth="1"/>
    <col min="4098" max="4098" width="23.7109375" style="12" customWidth="1"/>
    <col min="4099" max="4099" width="23.28515625" style="12" customWidth="1"/>
    <col min="4100" max="4101" width="0" style="12" hidden="1" customWidth="1"/>
    <col min="4102" max="4102" width="23.5703125" style="12" customWidth="1"/>
    <col min="4103" max="4103" width="23" style="12" customWidth="1"/>
    <col min="4104" max="4105" width="0" style="12" hidden="1" customWidth="1"/>
    <col min="4106" max="4106" width="28.28515625" style="12" customWidth="1"/>
    <col min="4107" max="4107" width="57.140625" style="12" customWidth="1"/>
    <col min="4108" max="4108" width="21.7109375" style="12" customWidth="1"/>
    <col min="4109" max="4109" width="18.5703125" style="12" bestFit="1" customWidth="1"/>
    <col min="4110" max="4110" width="14.5703125" style="12" bestFit="1" customWidth="1"/>
    <col min="4111" max="4111" width="17.140625" style="12" customWidth="1"/>
    <col min="4112" max="4352" width="8.85546875" style="12"/>
    <col min="4353" max="4353" width="8.140625" style="12" customWidth="1"/>
    <col min="4354" max="4354" width="23.7109375" style="12" customWidth="1"/>
    <col min="4355" max="4355" width="23.28515625" style="12" customWidth="1"/>
    <col min="4356" max="4357" width="0" style="12" hidden="1" customWidth="1"/>
    <col min="4358" max="4358" width="23.5703125" style="12" customWidth="1"/>
    <col min="4359" max="4359" width="23" style="12" customWidth="1"/>
    <col min="4360" max="4361" width="0" style="12" hidden="1" customWidth="1"/>
    <col min="4362" max="4362" width="28.28515625" style="12" customWidth="1"/>
    <col min="4363" max="4363" width="57.140625" style="12" customWidth="1"/>
    <col min="4364" max="4364" width="21.7109375" style="12" customWidth="1"/>
    <col min="4365" max="4365" width="18.5703125" style="12" bestFit="1" customWidth="1"/>
    <col min="4366" max="4366" width="14.5703125" style="12" bestFit="1" customWidth="1"/>
    <col min="4367" max="4367" width="17.140625" style="12" customWidth="1"/>
    <col min="4368" max="4608" width="8.85546875" style="12"/>
    <col min="4609" max="4609" width="8.140625" style="12" customWidth="1"/>
    <col min="4610" max="4610" width="23.7109375" style="12" customWidth="1"/>
    <col min="4611" max="4611" width="23.28515625" style="12" customWidth="1"/>
    <col min="4612" max="4613" width="0" style="12" hidden="1" customWidth="1"/>
    <col min="4614" max="4614" width="23.5703125" style="12" customWidth="1"/>
    <col min="4615" max="4615" width="23" style="12" customWidth="1"/>
    <col min="4616" max="4617" width="0" style="12" hidden="1" customWidth="1"/>
    <col min="4618" max="4618" width="28.28515625" style="12" customWidth="1"/>
    <col min="4619" max="4619" width="57.140625" style="12" customWidth="1"/>
    <col min="4620" max="4620" width="21.7109375" style="12" customWidth="1"/>
    <col min="4621" max="4621" width="18.5703125" style="12" bestFit="1" customWidth="1"/>
    <col min="4622" max="4622" width="14.5703125" style="12" bestFit="1" customWidth="1"/>
    <col min="4623" max="4623" width="17.140625" style="12" customWidth="1"/>
    <col min="4624" max="4864" width="8.85546875" style="12"/>
    <col min="4865" max="4865" width="8.140625" style="12" customWidth="1"/>
    <col min="4866" max="4866" width="23.7109375" style="12" customWidth="1"/>
    <col min="4867" max="4867" width="23.28515625" style="12" customWidth="1"/>
    <col min="4868" max="4869" width="0" style="12" hidden="1" customWidth="1"/>
    <col min="4870" max="4870" width="23.5703125" style="12" customWidth="1"/>
    <col min="4871" max="4871" width="23" style="12" customWidth="1"/>
    <col min="4872" max="4873" width="0" style="12" hidden="1" customWidth="1"/>
    <col min="4874" max="4874" width="28.28515625" style="12" customWidth="1"/>
    <col min="4875" max="4875" width="57.140625" style="12" customWidth="1"/>
    <col min="4876" max="4876" width="21.7109375" style="12" customWidth="1"/>
    <col min="4877" max="4877" width="18.5703125" style="12" bestFit="1" customWidth="1"/>
    <col min="4878" max="4878" width="14.5703125" style="12" bestFit="1" customWidth="1"/>
    <col min="4879" max="4879" width="17.140625" style="12" customWidth="1"/>
    <col min="4880" max="5120" width="8.85546875" style="12"/>
    <col min="5121" max="5121" width="8.140625" style="12" customWidth="1"/>
    <col min="5122" max="5122" width="23.7109375" style="12" customWidth="1"/>
    <col min="5123" max="5123" width="23.28515625" style="12" customWidth="1"/>
    <col min="5124" max="5125" width="0" style="12" hidden="1" customWidth="1"/>
    <col min="5126" max="5126" width="23.5703125" style="12" customWidth="1"/>
    <col min="5127" max="5127" width="23" style="12" customWidth="1"/>
    <col min="5128" max="5129" width="0" style="12" hidden="1" customWidth="1"/>
    <col min="5130" max="5130" width="28.28515625" style="12" customWidth="1"/>
    <col min="5131" max="5131" width="57.140625" style="12" customWidth="1"/>
    <col min="5132" max="5132" width="21.7109375" style="12" customWidth="1"/>
    <col min="5133" max="5133" width="18.5703125" style="12" bestFit="1" customWidth="1"/>
    <col min="5134" max="5134" width="14.5703125" style="12" bestFit="1" customWidth="1"/>
    <col min="5135" max="5135" width="17.140625" style="12" customWidth="1"/>
    <col min="5136" max="5376" width="8.85546875" style="12"/>
    <col min="5377" max="5377" width="8.140625" style="12" customWidth="1"/>
    <col min="5378" max="5378" width="23.7109375" style="12" customWidth="1"/>
    <col min="5379" max="5379" width="23.28515625" style="12" customWidth="1"/>
    <col min="5380" max="5381" width="0" style="12" hidden="1" customWidth="1"/>
    <col min="5382" max="5382" width="23.5703125" style="12" customWidth="1"/>
    <col min="5383" max="5383" width="23" style="12" customWidth="1"/>
    <col min="5384" max="5385" width="0" style="12" hidden="1" customWidth="1"/>
    <col min="5386" max="5386" width="28.28515625" style="12" customWidth="1"/>
    <col min="5387" max="5387" width="57.140625" style="12" customWidth="1"/>
    <col min="5388" max="5388" width="21.7109375" style="12" customWidth="1"/>
    <col min="5389" max="5389" width="18.5703125" style="12" bestFit="1" customWidth="1"/>
    <col min="5390" max="5390" width="14.5703125" style="12" bestFit="1" customWidth="1"/>
    <col min="5391" max="5391" width="17.140625" style="12" customWidth="1"/>
    <col min="5392" max="5632" width="8.85546875" style="12"/>
    <col min="5633" max="5633" width="8.140625" style="12" customWidth="1"/>
    <col min="5634" max="5634" width="23.7109375" style="12" customWidth="1"/>
    <col min="5635" max="5635" width="23.28515625" style="12" customWidth="1"/>
    <col min="5636" max="5637" width="0" style="12" hidden="1" customWidth="1"/>
    <col min="5638" max="5638" width="23.5703125" style="12" customWidth="1"/>
    <col min="5639" max="5639" width="23" style="12" customWidth="1"/>
    <col min="5640" max="5641" width="0" style="12" hidden="1" customWidth="1"/>
    <col min="5642" max="5642" width="28.28515625" style="12" customWidth="1"/>
    <col min="5643" max="5643" width="57.140625" style="12" customWidth="1"/>
    <col min="5644" max="5644" width="21.7109375" style="12" customWidth="1"/>
    <col min="5645" max="5645" width="18.5703125" style="12" bestFit="1" customWidth="1"/>
    <col min="5646" max="5646" width="14.5703125" style="12" bestFit="1" customWidth="1"/>
    <col min="5647" max="5647" width="17.140625" style="12" customWidth="1"/>
    <col min="5648" max="5888" width="8.85546875" style="12"/>
    <col min="5889" max="5889" width="8.140625" style="12" customWidth="1"/>
    <col min="5890" max="5890" width="23.7109375" style="12" customWidth="1"/>
    <col min="5891" max="5891" width="23.28515625" style="12" customWidth="1"/>
    <col min="5892" max="5893" width="0" style="12" hidden="1" customWidth="1"/>
    <col min="5894" max="5894" width="23.5703125" style="12" customWidth="1"/>
    <col min="5895" max="5895" width="23" style="12" customWidth="1"/>
    <col min="5896" max="5897" width="0" style="12" hidden="1" customWidth="1"/>
    <col min="5898" max="5898" width="28.28515625" style="12" customWidth="1"/>
    <col min="5899" max="5899" width="57.140625" style="12" customWidth="1"/>
    <col min="5900" max="5900" width="21.7109375" style="12" customWidth="1"/>
    <col min="5901" max="5901" width="18.5703125" style="12" bestFit="1" customWidth="1"/>
    <col min="5902" max="5902" width="14.5703125" style="12" bestFit="1" customWidth="1"/>
    <col min="5903" max="5903" width="17.140625" style="12" customWidth="1"/>
    <col min="5904" max="6144" width="8.85546875" style="12"/>
    <col min="6145" max="6145" width="8.140625" style="12" customWidth="1"/>
    <col min="6146" max="6146" width="23.7109375" style="12" customWidth="1"/>
    <col min="6147" max="6147" width="23.28515625" style="12" customWidth="1"/>
    <col min="6148" max="6149" width="0" style="12" hidden="1" customWidth="1"/>
    <col min="6150" max="6150" width="23.5703125" style="12" customWidth="1"/>
    <col min="6151" max="6151" width="23" style="12" customWidth="1"/>
    <col min="6152" max="6153" width="0" style="12" hidden="1" customWidth="1"/>
    <col min="6154" max="6154" width="28.28515625" style="12" customWidth="1"/>
    <col min="6155" max="6155" width="57.140625" style="12" customWidth="1"/>
    <col min="6156" max="6156" width="21.7109375" style="12" customWidth="1"/>
    <col min="6157" max="6157" width="18.5703125" style="12" bestFit="1" customWidth="1"/>
    <col min="6158" max="6158" width="14.5703125" style="12" bestFit="1" customWidth="1"/>
    <col min="6159" max="6159" width="17.140625" style="12" customWidth="1"/>
    <col min="6160" max="6400" width="8.85546875" style="12"/>
    <col min="6401" max="6401" width="8.140625" style="12" customWidth="1"/>
    <col min="6402" max="6402" width="23.7109375" style="12" customWidth="1"/>
    <col min="6403" max="6403" width="23.28515625" style="12" customWidth="1"/>
    <col min="6404" max="6405" width="0" style="12" hidden="1" customWidth="1"/>
    <col min="6406" max="6406" width="23.5703125" style="12" customWidth="1"/>
    <col min="6407" max="6407" width="23" style="12" customWidth="1"/>
    <col min="6408" max="6409" width="0" style="12" hidden="1" customWidth="1"/>
    <col min="6410" max="6410" width="28.28515625" style="12" customWidth="1"/>
    <col min="6411" max="6411" width="57.140625" style="12" customWidth="1"/>
    <col min="6412" max="6412" width="21.7109375" style="12" customWidth="1"/>
    <col min="6413" max="6413" width="18.5703125" style="12" bestFit="1" customWidth="1"/>
    <col min="6414" max="6414" width="14.5703125" style="12" bestFit="1" customWidth="1"/>
    <col min="6415" max="6415" width="17.140625" style="12" customWidth="1"/>
    <col min="6416" max="6656" width="8.85546875" style="12"/>
    <col min="6657" max="6657" width="8.140625" style="12" customWidth="1"/>
    <col min="6658" max="6658" width="23.7109375" style="12" customWidth="1"/>
    <col min="6659" max="6659" width="23.28515625" style="12" customWidth="1"/>
    <col min="6660" max="6661" width="0" style="12" hidden="1" customWidth="1"/>
    <col min="6662" max="6662" width="23.5703125" style="12" customWidth="1"/>
    <col min="6663" max="6663" width="23" style="12" customWidth="1"/>
    <col min="6664" max="6665" width="0" style="12" hidden="1" customWidth="1"/>
    <col min="6666" max="6666" width="28.28515625" style="12" customWidth="1"/>
    <col min="6667" max="6667" width="57.140625" style="12" customWidth="1"/>
    <col min="6668" max="6668" width="21.7109375" style="12" customWidth="1"/>
    <col min="6669" max="6669" width="18.5703125" style="12" bestFit="1" customWidth="1"/>
    <col min="6670" max="6670" width="14.5703125" style="12" bestFit="1" customWidth="1"/>
    <col min="6671" max="6671" width="17.140625" style="12" customWidth="1"/>
    <col min="6672" max="6912" width="8.85546875" style="12"/>
    <col min="6913" max="6913" width="8.140625" style="12" customWidth="1"/>
    <col min="6914" max="6914" width="23.7109375" style="12" customWidth="1"/>
    <col min="6915" max="6915" width="23.28515625" style="12" customWidth="1"/>
    <col min="6916" max="6917" width="0" style="12" hidden="1" customWidth="1"/>
    <col min="6918" max="6918" width="23.5703125" style="12" customWidth="1"/>
    <col min="6919" max="6919" width="23" style="12" customWidth="1"/>
    <col min="6920" max="6921" width="0" style="12" hidden="1" customWidth="1"/>
    <col min="6922" max="6922" width="28.28515625" style="12" customWidth="1"/>
    <col min="6923" max="6923" width="57.140625" style="12" customWidth="1"/>
    <col min="6924" max="6924" width="21.7109375" style="12" customWidth="1"/>
    <col min="6925" max="6925" width="18.5703125" style="12" bestFit="1" customWidth="1"/>
    <col min="6926" max="6926" width="14.5703125" style="12" bestFit="1" customWidth="1"/>
    <col min="6927" max="6927" width="17.140625" style="12" customWidth="1"/>
    <col min="6928" max="7168" width="8.85546875" style="12"/>
    <col min="7169" max="7169" width="8.140625" style="12" customWidth="1"/>
    <col min="7170" max="7170" width="23.7109375" style="12" customWidth="1"/>
    <col min="7171" max="7171" width="23.28515625" style="12" customWidth="1"/>
    <col min="7172" max="7173" width="0" style="12" hidden="1" customWidth="1"/>
    <col min="7174" max="7174" width="23.5703125" style="12" customWidth="1"/>
    <col min="7175" max="7175" width="23" style="12" customWidth="1"/>
    <col min="7176" max="7177" width="0" style="12" hidden="1" customWidth="1"/>
    <col min="7178" max="7178" width="28.28515625" style="12" customWidth="1"/>
    <col min="7179" max="7179" width="57.140625" style="12" customWidth="1"/>
    <col min="7180" max="7180" width="21.7109375" style="12" customWidth="1"/>
    <col min="7181" max="7181" width="18.5703125" style="12" bestFit="1" customWidth="1"/>
    <col min="7182" max="7182" width="14.5703125" style="12" bestFit="1" customWidth="1"/>
    <col min="7183" max="7183" width="17.140625" style="12" customWidth="1"/>
    <col min="7184" max="7424" width="8.85546875" style="12"/>
    <col min="7425" max="7425" width="8.140625" style="12" customWidth="1"/>
    <col min="7426" max="7426" width="23.7109375" style="12" customWidth="1"/>
    <col min="7427" max="7427" width="23.28515625" style="12" customWidth="1"/>
    <col min="7428" max="7429" width="0" style="12" hidden="1" customWidth="1"/>
    <col min="7430" max="7430" width="23.5703125" style="12" customWidth="1"/>
    <col min="7431" max="7431" width="23" style="12" customWidth="1"/>
    <col min="7432" max="7433" width="0" style="12" hidden="1" customWidth="1"/>
    <col min="7434" max="7434" width="28.28515625" style="12" customWidth="1"/>
    <col min="7435" max="7435" width="57.140625" style="12" customWidth="1"/>
    <col min="7436" max="7436" width="21.7109375" style="12" customWidth="1"/>
    <col min="7437" max="7437" width="18.5703125" style="12" bestFit="1" customWidth="1"/>
    <col min="7438" max="7438" width="14.5703125" style="12" bestFit="1" customWidth="1"/>
    <col min="7439" max="7439" width="17.140625" style="12" customWidth="1"/>
    <col min="7440" max="7680" width="8.85546875" style="12"/>
    <col min="7681" max="7681" width="8.140625" style="12" customWidth="1"/>
    <col min="7682" max="7682" width="23.7109375" style="12" customWidth="1"/>
    <col min="7683" max="7683" width="23.28515625" style="12" customWidth="1"/>
    <col min="7684" max="7685" width="0" style="12" hidden="1" customWidth="1"/>
    <col min="7686" max="7686" width="23.5703125" style="12" customWidth="1"/>
    <col min="7687" max="7687" width="23" style="12" customWidth="1"/>
    <col min="7688" max="7689" width="0" style="12" hidden="1" customWidth="1"/>
    <col min="7690" max="7690" width="28.28515625" style="12" customWidth="1"/>
    <col min="7691" max="7691" width="57.140625" style="12" customWidth="1"/>
    <col min="7692" max="7692" width="21.7109375" style="12" customWidth="1"/>
    <col min="7693" max="7693" width="18.5703125" style="12" bestFit="1" customWidth="1"/>
    <col min="7694" max="7694" width="14.5703125" style="12" bestFit="1" customWidth="1"/>
    <col min="7695" max="7695" width="17.140625" style="12" customWidth="1"/>
    <col min="7696" max="7936" width="8.85546875" style="12"/>
    <col min="7937" max="7937" width="8.140625" style="12" customWidth="1"/>
    <col min="7938" max="7938" width="23.7109375" style="12" customWidth="1"/>
    <col min="7939" max="7939" width="23.28515625" style="12" customWidth="1"/>
    <col min="7940" max="7941" width="0" style="12" hidden="1" customWidth="1"/>
    <col min="7942" max="7942" width="23.5703125" style="12" customWidth="1"/>
    <col min="7943" max="7943" width="23" style="12" customWidth="1"/>
    <col min="7944" max="7945" width="0" style="12" hidden="1" customWidth="1"/>
    <col min="7946" max="7946" width="28.28515625" style="12" customWidth="1"/>
    <col min="7947" max="7947" width="57.140625" style="12" customWidth="1"/>
    <col min="7948" max="7948" width="21.7109375" style="12" customWidth="1"/>
    <col min="7949" max="7949" width="18.5703125" style="12" bestFit="1" customWidth="1"/>
    <col min="7950" max="7950" width="14.5703125" style="12" bestFit="1" customWidth="1"/>
    <col min="7951" max="7951" width="17.140625" style="12" customWidth="1"/>
    <col min="7952" max="8192" width="8.85546875" style="12"/>
    <col min="8193" max="8193" width="8.140625" style="12" customWidth="1"/>
    <col min="8194" max="8194" width="23.7109375" style="12" customWidth="1"/>
    <col min="8195" max="8195" width="23.28515625" style="12" customWidth="1"/>
    <col min="8196" max="8197" width="0" style="12" hidden="1" customWidth="1"/>
    <col min="8198" max="8198" width="23.5703125" style="12" customWidth="1"/>
    <col min="8199" max="8199" width="23" style="12" customWidth="1"/>
    <col min="8200" max="8201" width="0" style="12" hidden="1" customWidth="1"/>
    <col min="8202" max="8202" width="28.28515625" style="12" customWidth="1"/>
    <col min="8203" max="8203" width="57.140625" style="12" customWidth="1"/>
    <col min="8204" max="8204" width="21.7109375" style="12" customWidth="1"/>
    <col min="8205" max="8205" width="18.5703125" style="12" bestFit="1" customWidth="1"/>
    <col min="8206" max="8206" width="14.5703125" style="12" bestFit="1" customWidth="1"/>
    <col min="8207" max="8207" width="17.140625" style="12" customWidth="1"/>
    <col min="8208" max="8448" width="8.85546875" style="12"/>
    <col min="8449" max="8449" width="8.140625" style="12" customWidth="1"/>
    <col min="8450" max="8450" width="23.7109375" style="12" customWidth="1"/>
    <col min="8451" max="8451" width="23.28515625" style="12" customWidth="1"/>
    <col min="8452" max="8453" width="0" style="12" hidden="1" customWidth="1"/>
    <col min="8454" max="8454" width="23.5703125" style="12" customWidth="1"/>
    <col min="8455" max="8455" width="23" style="12" customWidth="1"/>
    <col min="8456" max="8457" width="0" style="12" hidden="1" customWidth="1"/>
    <col min="8458" max="8458" width="28.28515625" style="12" customWidth="1"/>
    <col min="8459" max="8459" width="57.140625" style="12" customWidth="1"/>
    <col min="8460" max="8460" width="21.7109375" style="12" customWidth="1"/>
    <col min="8461" max="8461" width="18.5703125" style="12" bestFit="1" customWidth="1"/>
    <col min="8462" max="8462" width="14.5703125" style="12" bestFit="1" customWidth="1"/>
    <col min="8463" max="8463" width="17.140625" style="12" customWidth="1"/>
    <col min="8464" max="8704" width="8.85546875" style="12"/>
    <col min="8705" max="8705" width="8.140625" style="12" customWidth="1"/>
    <col min="8706" max="8706" width="23.7109375" style="12" customWidth="1"/>
    <col min="8707" max="8707" width="23.28515625" style="12" customWidth="1"/>
    <col min="8708" max="8709" width="0" style="12" hidden="1" customWidth="1"/>
    <col min="8710" max="8710" width="23.5703125" style="12" customWidth="1"/>
    <col min="8711" max="8711" width="23" style="12" customWidth="1"/>
    <col min="8712" max="8713" width="0" style="12" hidden="1" customWidth="1"/>
    <col min="8714" max="8714" width="28.28515625" style="12" customWidth="1"/>
    <col min="8715" max="8715" width="57.140625" style="12" customWidth="1"/>
    <col min="8716" max="8716" width="21.7109375" style="12" customWidth="1"/>
    <col min="8717" max="8717" width="18.5703125" style="12" bestFit="1" customWidth="1"/>
    <col min="8718" max="8718" width="14.5703125" style="12" bestFit="1" customWidth="1"/>
    <col min="8719" max="8719" width="17.140625" style="12" customWidth="1"/>
    <col min="8720" max="8960" width="8.85546875" style="12"/>
    <col min="8961" max="8961" width="8.140625" style="12" customWidth="1"/>
    <col min="8962" max="8962" width="23.7109375" style="12" customWidth="1"/>
    <col min="8963" max="8963" width="23.28515625" style="12" customWidth="1"/>
    <col min="8964" max="8965" width="0" style="12" hidden="1" customWidth="1"/>
    <col min="8966" max="8966" width="23.5703125" style="12" customWidth="1"/>
    <col min="8967" max="8967" width="23" style="12" customWidth="1"/>
    <col min="8968" max="8969" width="0" style="12" hidden="1" customWidth="1"/>
    <col min="8970" max="8970" width="28.28515625" style="12" customWidth="1"/>
    <col min="8971" max="8971" width="57.140625" style="12" customWidth="1"/>
    <col min="8972" max="8972" width="21.7109375" style="12" customWidth="1"/>
    <col min="8973" max="8973" width="18.5703125" style="12" bestFit="1" customWidth="1"/>
    <col min="8974" max="8974" width="14.5703125" style="12" bestFit="1" customWidth="1"/>
    <col min="8975" max="8975" width="17.140625" style="12" customWidth="1"/>
    <col min="8976" max="9216" width="8.85546875" style="12"/>
    <col min="9217" max="9217" width="8.140625" style="12" customWidth="1"/>
    <col min="9218" max="9218" width="23.7109375" style="12" customWidth="1"/>
    <col min="9219" max="9219" width="23.28515625" style="12" customWidth="1"/>
    <col min="9220" max="9221" width="0" style="12" hidden="1" customWidth="1"/>
    <col min="9222" max="9222" width="23.5703125" style="12" customWidth="1"/>
    <col min="9223" max="9223" width="23" style="12" customWidth="1"/>
    <col min="9224" max="9225" width="0" style="12" hidden="1" customWidth="1"/>
    <col min="9226" max="9226" width="28.28515625" style="12" customWidth="1"/>
    <col min="9227" max="9227" width="57.140625" style="12" customWidth="1"/>
    <col min="9228" max="9228" width="21.7109375" style="12" customWidth="1"/>
    <col min="9229" max="9229" width="18.5703125" style="12" bestFit="1" customWidth="1"/>
    <col min="9230" max="9230" width="14.5703125" style="12" bestFit="1" customWidth="1"/>
    <col min="9231" max="9231" width="17.140625" style="12" customWidth="1"/>
    <col min="9232" max="9472" width="8.85546875" style="12"/>
    <col min="9473" max="9473" width="8.140625" style="12" customWidth="1"/>
    <col min="9474" max="9474" width="23.7109375" style="12" customWidth="1"/>
    <col min="9475" max="9475" width="23.28515625" style="12" customWidth="1"/>
    <col min="9476" max="9477" width="0" style="12" hidden="1" customWidth="1"/>
    <col min="9478" max="9478" width="23.5703125" style="12" customWidth="1"/>
    <col min="9479" max="9479" width="23" style="12" customWidth="1"/>
    <col min="9480" max="9481" width="0" style="12" hidden="1" customWidth="1"/>
    <col min="9482" max="9482" width="28.28515625" style="12" customWidth="1"/>
    <col min="9483" max="9483" width="57.140625" style="12" customWidth="1"/>
    <col min="9484" max="9484" width="21.7109375" style="12" customWidth="1"/>
    <col min="9485" max="9485" width="18.5703125" style="12" bestFit="1" customWidth="1"/>
    <col min="9486" max="9486" width="14.5703125" style="12" bestFit="1" customWidth="1"/>
    <col min="9487" max="9487" width="17.140625" style="12" customWidth="1"/>
    <col min="9488" max="9728" width="8.85546875" style="12"/>
    <col min="9729" max="9729" width="8.140625" style="12" customWidth="1"/>
    <col min="9730" max="9730" width="23.7109375" style="12" customWidth="1"/>
    <col min="9731" max="9731" width="23.28515625" style="12" customWidth="1"/>
    <col min="9732" max="9733" width="0" style="12" hidden="1" customWidth="1"/>
    <col min="9734" max="9734" width="23.5703125" style="12" customWidth="1"/>
    <col min="9735" max="9735" width="23" style="12" customWidth="1"/>
    <col min="9736" max="9737" width="0" style="12" hidden="1" customWidth="1"/>
    <col min="9738" max="9738" width="28.28515625" style="12" customWidth="1"/>
    <col min="9739" max="9739" width="57.140625" style="12" customWidth="1"/>
    <col min="9740" max="9740" width="21.7109375" style="12" customWidth="1"/>
    <col min="9741" max="9741" width="18.5703125" style="12" bestFit="1" customWidth="1"/>
    <col min="9742" max="9742" width="14.5703125" style="12" bestFit="1" customWidth="1"/>
    <col min="9743" max="9743" width="17.140625" style="12" customWidth="1"/>
    <col min="9744" max="9984" width="8.85546875" style="12"/>
    <col min="9985" max="9985" width="8.140625" style="12" customWidth="1"/>
    <col min="9986" max="9986" width="23.7109375" style="12" customWidth="1"/>
    <col min="9987" max="9987" width="23.28515625" style="12" customWidth="1"/>
    <col min="9988" max="9989" width="0" style="12" hidden="1" customWidth="1"/>
    <col min="9990" max="9990" width="23.5703125" style="12" customWidth="1"/>
    <col min="9991" max="9991" width="23" style="12" customWidth="1"/>
    <col min="9992" max="9993" width="0" style="12" hidden="1" customWidth="1"/>
    <col min="9994" max="9994" width="28.28515625" style="12" customWidth="1"/>
    <col min="9995" max="9995" width="57.140625" style="12" customWidth="1"/>
    <col min="9996" max="9996" width="21.7109375" style="12" customWidth="1"/>
    <col min="9997" max="9997" width="18.5703125" style="12" bestFit="1" customWidth="1"/>
    <col min="9998" max="9998" width="14.5703125" style="12" bestFit="1" customWidth="1"/>
    <col min="9999" max="9999" width="17.140625" style="12" customWidth="1"/>
    <col min="10000" max="10240" width="8.85546875" style="12"/>
    <col min="10241" max="10241" width="8.140625" style="12" customWidth="1"/>
    <col min="10242" max="10242" width="23.7109375" style="12" customWidth="1"/>
    <col min="10243" max="10243" width="23.28515625" style="12" customWidth="1"/>
    <col min="10244" max="10245" width="0" style="12" hidden="1" customWidth="1"/>
    <col min="10246" max="10246" width="23.5703125" style="12" customWidth="1"/>
    <col min="10247" max="10247" width="23" style="12" customWidth="1"/>
    <col min="10248" max="10249" width="0" style="12" hidden="1" customWidth="1"/>
    <col min="10250" max="10250" width="28.28515625" style="12" customWidth="1"/>
    <col min="10251" max="10251" width="57.140625" style="12" customWidth="1"/>
    <col min="10252" max="10252" width="21.7109375" style="12" customWidth="1"/>
    <col min="10253" max="10253" width="18.5703125" style="12" bestFit="1" customWidth="1"/>
    <col min="10254" max="10254" width="14.5703125" style="12" bestFit="1" customWidth="1"/>
    <col min="10255" max="10255" width="17.140625" style="12" customWidth="1"/>
    <col min="10256" max="10496" width="8.85546875" style="12"/>
    <col min="10497" max="10497" width="8.140625" style="12" customWidth="1"/>
    <col min="10498" max="10498" width="23.7109375" style="12" customWidth="1"/>
    <col min="10499" max="10499" width="23.28515625" style="12" customWidth="1"/>
    <col min="10500" max="10501" width="0" style="12" hidden="1" customWidth="1"/>
    <col min="10502" max="10502" width="23.5703125" style="12" customWidth="1"/>
    <col min="10503" max="10503" width="23" style="12" customWidth="1"/>
    <col min="10504" max="10505" width="0" style="12" hidden="1" customWidth="1"/>
    <col min="10506" max="10506" width="28.28515625" style="12" customWidth="1"/>
    <col min="10507" max="10507" width="57.140625" style="12" customWidth="1"/>
    <col min="10508" max="10508" width="21.7109375" style="12" customWidth="1"/>
    <col min="10509" max="10509" width="18.5703125" style="12" bestFit="1" customWidth="1"/>
    <col min="10510" max="10510" width="14.5703125" style="12" bestFit="1" customWidth="1"/>
    <col min="10511" max="10511" width="17.140625" style="12" customWidth="1"/>
    <col min="10512" max="10752" width="8.85546875" style="12"/>
    <col min="10753" max="10753" width="8.140625" style="12" customWidth="1"/>
    <col min="10754" max="10754" width="23.7109375" style="12" customWidth="1"/>
    <col min="10755" max="10755" width="23.28515625" style="12" customWidth="1"/>
    <col min="10756" max="10757" width="0" style="12" hidden="1" customWidth="1"/>
    <col min="10758" max="10758" width="23.5703125" style="12" customWidth="1"/>
    <col min="10759" max="10759" width="23" style="12" customWidth="1"/>
    <col min="10760" max="10761" width="0" style="12" hidden="1" customWidth="1"/>
    <col min="10762" max="10762" width="28.28515625" style="12" customWidth="1"/>
    <col min="10763" max="10763" width="57.140625" style="12" customWidth="1"/>
    <col min="10764" max="10764" width="21.7109375" style="12" customWidth="1"/>
    <col min="10765" max="10765" width="18.5703125" style="12" bestFit="1" customWidth="1"/>
    <col min="10766" max="10766" width="14.5703125" style="12" bestFit="1" customWidth="1"/>
    <col min="10767" max="10767" width="17.140625" style="12" customWidth="1"/>
    <col min="10768" max="11008" width="8.85546875" style="12"/>
    <col min="11009" max="11009" width="8.140625" style="12" customWidth="1"/>
    <col min="11010" max="11010" width="23.7109375" style="12" customWidth="1"/>
    <col min="11011" max="11011" width="23.28515625" style="12" customWidth="1"/>
    <col min="11012" max="11013" width="0" style="12" hidden="1" customWidth="1"/>
    <col min="11014" max="11014" width="23.5703125" style="12" customWidth="1"/>
    <col min="11015" max="11015" width="23" style="12" customWidth="1"/>
    <col min="11016" max="11017" width="0" style="12" hidden="1" customWidth="1"/>
    <col min="11018" max="11018" width="28.28515625" style="12" customWidth="1"/>
    <col min="11019" max="11019" width="57.140625" style="12" customWidth="1"/>
    <col min="11020" max="11020" width="21.7109375" style="12" customWidth="1"/>
    <col min="11021" max="11021" width="18.5703125" style="12" bestFit="1" customWidth="1"/>
    <col min="11022" max="11022" width="14.5703125" style="12" bestFit="1" customWidth="1"/>
    <col min="11023" max="11023" width="17.140625" style="12" customWidth="1"/>
    <col min="11024" max="11264" width="8.85546875" style="12"/>
    <col min="11265" max="11265" width="8.140625" style="12" customWidth="1"/>
    <col min="11266" max="11266" width="23.7109375" style="12" customWidth="1"/>
    <col min="11267" max="11267" width="23.28515625" style="12" customWidth="1"/>
    <col min="11268" max="11269" width="0" style="12" hidden="1" customWidth="1"/>
    <col min="11270" max="11270" width="23.5703125" style="12" customWidth="1"/>
    <col min="11271" max="11271" width="23" style="12" customWidth="1"/>
    <col min="11272" max="11273" width="0" style="12" hidden="1" customWidth="1"/>
    <col min="11274" max="11274" width="28.28515625" style="12" customWidth="1"/>
    <col min="11275" max="11275" width="57.140625" style="12" customWidth="1"/>
    <col min="11276" max="11276" width="21.7109375" style="12" customWidth="1"/>
    <col min="11277" max="11277" width="18.5703125" style="12" bestFit="1" customWidth="1"/>
    <col min="11278" max="11278" width="14.5703125" style="12" bestFit="1" customWidth="1"/>
    <col min="11279" max="11279" width="17.140625" style="12" customWidth="1"/>
    <col min="11280" max="11520" width="8.85546875" style="12"/>
    <col min="11521" max="11521" width="8.140625" style="12" customWidth="1"/>
    <col min="11522" max="11522" width="23.7109375" style="12" customWidth="1"/>
    <col min="11523" max="11523" width="23.28515625" style="12" customWidth="1"/>
    <col min="11524" max="11525" width="0" style="12" hidden="1" customWidth="1"/>
    <col min="11526" max="11526" width="23.5703125" style="12" customWidth="1"/>
    <col min="11527" max="11527" width="23" style="12" customWidth="1"/>
    <col min="11528" max="11529" width="0" style="12" hidden="1" customWidth="1"/>
    <col min="11530" max="11530" width="28.28515625" style="12" customWidth="1"/>
    <col min="11531" max="11531" width="57.140625" style="12" customWidth="1"/>
    <col min="11532" max="11532" width="21.7109375" style="12" customWidth="1"/>
    <col min="11533" max="11533" width="18.5703125" style="12" bestFit="1" customWidth="1"/>
    <col min="11534" max="11534" width="14.5703125" style="12" bestFit="1" customWidth="1"/>
    <col min="11535" max="11535" width="17.140625" style="12" customWidth="1"/>
    <col min="11536" max="11776" width="8.85546875" style="12"/>
    <col min="11777" max="11777" width="8.140625" style="12" customWidth="1"/>
    <col min="11778" max="11778" width="23.7109375" style="12" customWidth="1"/>
    <col min="11779" max="11779" width="23.28515625" style="12" customWidth="1"/>
    <col min="11780" max="11781" width="0" style="12" hidden="1" customWidth="1"/>
    <col min="11782" max="11782" width="23.5703125" style="12" customWidth="1"/>
    <col min="11783" max="11783" width="23" style="12" customWidth="1"/>
    <col min="11784" max="11785" width="0" style="12" hidden="1" customWidth="1"/>
    <col min="11786" max="11786" width="28.28515625" style="12" customWidth="1"/>
    <col min="11787" max="11787" width="57.140625" style="12" customWidth="1"/>
    <col min="11788" max="11788" width="21.7109375" style="12" customWidth="1"/>
    <col min="11789" max="11789" width="18.5703125" style="12" bestFit="1" customWidth="1"/>
    <col min="11790" max="11790" width="14.5703125" style="12" bestFit="1" customWidth="1"/>
    <col min="11791" max="11791" width="17.140625" style="12" customWidth="1"/>
    <col min="11792" max="12032" width="8.85546875" style="12"/>
    <col min="12033" max="12033" width="8.140625" style="12" customWidth="1"/>
    <col min="12034" max="12034" width="23.7109375" style="12" customWidth="1"/>
    <col min="12035" max="12035" width="23.28515625" style="12" customWidth="1"/>
    <col min="12036" max="12037" width="0" style="12" hidden="1" customWidth="1"/>
    <col min="12038" max="12038" width="23.5703125" style="12" customWidth="1"/>
    <col min="12039" max="12039" width="23" style="12" customWidth="1"/>
    <col min="12040" max="12041" width="0" style="12" hidden="1" customWidth="1"/>
    <col min="12042" max="12042" width="28.28515625" style="12" customWidth="1"/>
    <col min="12043" max="12043" width="57.140625" style="12" customWidth="1"/>
    <col min="12044" max="12044" width="21.7109375" style="12" customWidth="1"/>
    <col min="12045" max="12045" width="18.5703125" style="12" bestFit="1" customWidth="1"/>
    <col min="12046" max="12046" width="14.5703125" style="12" bestFit="1" customWidth="1"/>
    <col min="12047" max="12047" width="17.140625" style="12" customWidth="1"/>
    <col min="12048" max="12288" width="8.85546875" style="12"/>
    <col min="12289" max="12289" width="8.140625" style="12" customWidth="1"/>
    <col min="12290" max="12290" width="23.7109375" style="12" customWidth="1"/>
    <col min="12291" max="12291" width="23.28515625" style="12" customWidth="1"/>
    <col min="12292" max="12293" width="0" style="12" hidden="1" customWidth="1"/>
    <col min="12294" max="12294" width="23.5703125" style="12" customWidth="1"/>
    <col min="12295" max="12295" width="23" style="12" customWidth="1"/>
    <col min="12296" max="12297" width="0" style="12" hidden="1" customWidth="1"/>
    <col min="12298" max="12298" width="28.28515625" style="12" customWidth="1"/>
    <col min="12299" max="12299" width="57.140625" style="12" customWidth="1"/>
    <col min="12300" max="12300" width="21.7109375" style="12" customWidth="1"/>
    <col min="12301" max="12301" width="18.5703125" style="12" bestFit="1" customWidth="1"/>
    <col min="12302" max="12302" width="14.5703125" style="12" bestFit="1" customWidth="1"/>
    <col min="12303" max="12303" width="17.140625" style="12" customWidth="1"/>
    <col min="12304" max="12544" width="8.85546875" style="12"/>
    <col min="12545" max="12545" width="8.140625" style="12" customWidth="1"/>
    <col min="12546" max="12546" width="23.7109375" style="12" customWidth="1"/>
    <col min="12547" max="12547" width="23.28515625" style="12" customWidth="1"/>
    <col min="12548" max="12549" width="0" style="12" hidden="1" customWidth="1"/>
    <col min="12550" max="12550" width="23.5703125" style="12" customWidth="1"/>
    <col min="12551" max="12551" width="23" style="12" customWidth="1"/>
    <col min="12552" max="12553" width="0" style="12" hidden="1" customWidth="1"/>
    <col min="12554" max="12554" width="28.28515625" style="12" customWidth="1"/>
    <col min="12555" max="12555" width="57.140625" style="12" customWidth="1"/>
    <col min="12556" max="12556" width="21.7109375" style="12" customWidth="1"/>
    <col min="12557" max="12557" width="18.5703125" style="12" bestFit="1" customWidth="1"/>
    <col min="12558" max="12558" width="14.5703125" style="12" bestFit="1" customWidth="1"/>
    <col min="12559" max="12559" width="17.140625" style="12" customWidth="1"/>
    <col min="12560" max="12800" width="8.85546875" style="12"/>
    <col min="12801" max="12801" width="8.140625" style="12" customWidth="1"/>
    <col min="12802" max="12802" width="23.7109375" style="12" customWidth="1"/>
    <col min="12803" max="12803" width="23.28515625" style="12" customWidth="1"/>
    <col min="12804" max="12805" width="0" style="12" hidden="1" customWidth="1"/>
    <col min="12806" max="12806" width="23.5703125" style="12" customWidth="1"/>
    <col min="12807" max="12807" width="23" style="12" customWidth="1"/>
    <col min="12808" max="12809" width="0" style="12" hidden="1" customWidth="1"/>
    <col min="12810" max="12810" width="28.28515625" style="12" customWidth="1"/>
    <col min="12811" max="12811" width="57.140625" style="12" customWidth="1"/>
    <col min="12812" max="12812" width="21.7109375" style="12" customWidth="1"/>
    <col min="12813" max="12813" width="18.5703125" style="12" bestFit="1" customWidth="1"/>
    <col min="12814" max="12814" width="14.5703125" style="12" bestFit="1" customWidth="1"/>
    <col min="12815" max="12815" width="17.140625" style="12" customWidth="1"/>
    <col min="12816" max="13056" width="8.85546875" style="12"/>
    <col min="13057" max="13057" width="8.140625" style="12" customWidth="1"/>
    <col min="13058" max="13058" width="23.7109375" style="12" customWidth="1"/>
    <col min="13059" max="13059" width="23.28515625" style="12" customWidth="1"/>
    <col min="13060" max="13061" width="0" style="12" hidden="1" customWidth="1"/>
    <col min="13062" max="13062" width="23.5703125" style="12" customWidth="1"/>
    <col min="13063" max="13063" width="23" style="12" customWidth="1"/>
    <col min="13064" max="13065" width="0" style="12" hidden="1" customWidth="1"/>
    <col min="13066" max="13066" width="28.28515625" style="12" customWidth="1"/>
    <col min="13067" max="13067" width="57.140625" style="12" customWidth="1"/>
    <col min="13068" max="13068" width="21.7109375" style="12" customWidth="1"/>
    <col min="13069" max="13069" width="18.5703125" style="12" bestFit="1" customWidth="1"/>
    <col min="13070" max="13070" width="14.5703125" style="12" bestFit="1" customWidth="1"/>
    <col min="13071" max="13071" width="17.140625" style="12" customWidth="1"/>
    <col min="13072" max="13312" width="8.85546875" style="12"/>
    <col min="13313" max="13313" width="8.140625" style="12" customWidth="1"/>
    <col min="13314" max="13314" width="23.7109375" style="12" customWidth="1"/>
    <col min="13315" max="13315" width="23.28515625" style="12" customWidth="1"/>
    <col min="13316" max="13317" width="0" style="12" hidden="1" customWidth="1"/>
    <col min="13318" max="13318" width="23.5703125" style="12" customWidth="1"/>
    <col min="13319" max="13319" width="23" style="12" customWidth="1"/>
    <col min="13320" max="13321" width="0" style="12" hidden="1" customWidth="1"/>
    <col min="13322" max="13322" width="28.28515625" style="12" customWidth="1"/>
    <col min="13323" max="13323" width="57.140625" style="12" customWidth="1"/>
    <col min="13324" max="13324" width="21.7109375" style="12" customWidth="1"/>
    <col min="13325" max="13325" width="18.5703125" style="12" bestFit="1" customWidth="1"/>
    <col min="13326" max="13326" width="14.5703125" style="12" bestFit="1" customWidth="1"/>
    <col min="13327" max="13327" width="17.140625" style="12" customWidth="1"/>
    <col min="13328" max="13568" width="8.85546875" style="12"/>
    <col min="13569" max="13569" width="8.140625" style="12" customWidth="1"/>
    <col min="13570" max="13570" width="23.7109375" style="12" customWidth="1"/>
    <col min="13571" max="13571" width="23.28515625" style="12" customWidth="1"/>
    <col min="13572" max="13573" width="0" style="12" hidden="1" customWidth="1"/>
    <col min="13574" max="13574" width="23.5703125" style="12" customWidth="1"/>
    <col min="13575" max="13575" width="23" style="12" customWidth="1"/>
    <col min="13576" max="13577" width="0" style="12" hidden="1" customWidth="1"/>
    <col min="13578" max="13578" width="28.28515625" style="12" customWidth="1"/>
    <col min="13579" max="13579" width="57.140625" style="12" customWidth="1"/>
    <col min="13580" max="13580" width="21.7109375" style="12" customWidth="1"/>
    <col min="13581" max="13581" width="18.5703125" style="12" bestFit="1" customWidth="1"/>
    <col min="13582" max="13582" width="14.5703125" style="12" bestFit="1" customWidth="1"/>
    <col min="13583" max="13583" width="17.140625" style="12" customWidth="1"/>
    <col min="13584" max="13824" width="8.85546875" style="12"/>
    <col min="13825" max="13825" width="8.140625" style="12" customWidth="1"/>
    <col min="13826" max="13826" width="23.7109375" style="12" customWidth="1"/>
    <col min="13827" max="13827" width="23.28515625" style="12" customWidth="1"/>
    <col min="13828" max="13829" width="0" style="12" hidden="1" customWidth="1"/>
    <col min="13830" max="13830" width="23.5703125" style="12" customWidth="1"/>
    <col min="13831" max="13831" width="23" style="12" customWidth="1"/>
    <col min="13832" max="13833" width="0" style="12" hidden="1" customWidth="1"/>
    <col min="13834" max="13834" width="28.28515625" style="12" customWidth="1"/>
    <col min="13835" max="13835" width="57.140625" style="12" customWidth="1"/>
    <col min="13836" max="13836" width="21.7109375" style="12" customWidth="1"/>
    <col min="13837" max="13837" width="18.5703125" style="12" bestFit="1" customWidth="1"/>
    <col min="13838" max="13838" width="14.5703125" style="12" bestFit="1" customWidth="1"/>
    <col min="13839" max="13839" width="17.140625" style="12" customWidth="1"/>
    <col min="13840" max="14080" width="8.85546875" style="12"/>
    <col min="14081" max="14081" width="8.140625" style="12" customWidth="1"/>
    <col min="14082" max="14082" width="23.7109375" style="12" customWidth="1"/>
    <col min="14083" max="14083" width="23.28515625" style="12" customWidth="1"/>
    <col min="14084" max="14085" width="0" style="12" hidden="1" customWidth="1"/>
    <col min="14086" max="14086" width="23.5703125" style="12" customWidth="1"/>
    <col min="14087" max="14087" width="23" style="12" customWidth="1"/>
    <col min="14088" max="14089" width="0" style="12" hidden="1" customWidth="1"/>
    <col min="14090" max="14090" width="28.28515625" style="12" customWidth="1"/>
    <col min="14091" max="14091" width="57.140625" style="12" customWidth="1"/>
    <col min="14092" max="14092" width="21.7109375" style="12" customWidth="1"/>
    <col min="14093" max="14093" width="18.5703125" style="12" bestFit="1" customWidth="1"/>
    <col min="14094" max="14094" width="14.5703125" style="12" bestFit="1" customWidth="1"/>
    <col min="14095" max="14095" width="17.140625" style="12" customWidth="1"/>
    <col min="14096" max="14336" width="8.85546875" style="12"/>
    <col min="14337" max="14337" width="8.140625" style="12" customWidth="1"/>
    <col min="14338" max="14338" width="23.7109375" style="12" customWidth="1"/>
    <col min="14339" max="14339" width="23.28515625" style="12" customWidth="1"/>
    <col min="14340" max="14341" width="0" style="12" hidden="1" customWidth="1"/>
    <col min="14342" max="14342" width="23.5703125" style="12" customWidth="1"/>
    <col min="14343" max="14343" width="23" style="12" customWidth="1"/>
    <col min="14344" max="14345" width="0" style="12" hidden="1" customWidth="1"/>
    <col min="14346" max="14346" width="28.28515625" style="12" customWidth="1"/>
    <col min="14347" max="14347" width="57.140625" style="12" customWidth="1"/>
    <col min="14348" max="14348" width="21.7109375" style="12" customWidth="1"/>
    <col min="14349" max="14349" width="18.5703125" style="12" bestFit="1" customWidth="1"/>
    <col min="14350" max="14350" width="14.5703125" style="12" bestFit="1" customWidth="1"/>
    <col min="14351" max="14351" width="17.140625" style="12" customWidth="1"/>
    <col min="14352" max="14592" width="8.85546875" style="12"/>
    <col min="14593" max="14593" width="8.140625" style="12" customWidth="1"/>
    <col min="14594" max="14594" width="23.7109375" style="12" customWidth="1"/>
    <col min="14595" max="14595" width="23.28515625" style="12" customWidth="1"/>
    <col min="14596" max="14597" width="0" style="12" hidden="1" customWidth="1"/>
    <col min="14598" max="14598" width="23.5703125" style="12" customWidth="1"/>
    <col min="14599" max="14599" width="23" style="12" customWidth="1"/>
    <col min="14600" max="14601" width="0" style="12" hidden="1" customWidth="1"/>
    <col min="14602" max="14602" width="28.28515625" style="12" customWidth="1"/>
    <col min="14603" max="14603" width="57.140625" style="12" customWidth="1"/>
    <col min="14604" max="14604" width="21.7109375" style="12" customWidth="1"/>
    <col min="14605" max="14605" width="18.5703125" style="12" bestFit="1" customWidth="1"/>
    <col min="14606" max="14606" width="14.5703125" style="12" bestFit="1" customWidth="1"/>
    <col min="14607" max="14607" width="17.140625" style="12" customWidth="1"/>
    <col min="14608" max="14848" width="8.85546875" style="12"/>
    <col min="14849" max="14849" width="8.140625" style="12" customWidth="1"/>
    <col min="14850" max="14850" width="23.7109375" style="12" customWidth="1"/>
    <col min="14851" max="14851" width="23.28515625" style="12" customWidth="1"/>
    <col min="14852" max="14853" width="0" style="12" hidden="1" customWidth="1"/>
    <col min="14854" max="14854" width="23.5703125" style="12" customWidth="1"/>
    <col min="14855" max="14855" width="23" style="12" customWidth="1"/>
    <col min="14856" max="14857" width="0" style="12" hidden="1" customWidth="1"/>
    <col min="14858" max="14858" width="28.28515625" style="12" customWidth="1"/>
    <col min="14859" max="14859" width="57.140625" style="12" customWidth="1"/>
    <col min="14860" max="14860" width="21.7109375" style="12" customWidth="1"/>
    <col min="14861" max="14861" width="18.5703125" style="12" bestFit="1" customWidth="1"/>
    <col min="14862" max="14862" width="14.5703125" style="12" bestFit="1" customWidth="1"/>
    <col min="14863" max="14863" width="17.140625" style="12" customWidth="1"/>
    <col min="14864" max="15104" width="8.85546875" style="12"/>
    <col min="15105" max="15105" width="8.140625" style="12" customWidth="1"/>
    <col min="15106" max="15106" width="23.7109375" style="12" customWidth="1"/>
    <col min="15107" max="15107" width="23.28515625" style="12" customWidth="1"/>
    <col min="15108" max="15109" width="0" style="12" hidden="1" customWidth="1"/>
    <col min="15110" max="15110" width="23.5703125" style="12" customWidth="1"/>
    <col min="15111" max="15111" width="23" style="12" customWidth="1"/>
    <col min="15112" max="15113" width="0" style="12" hidden="1" customWidth="1"/>
    <col min="15114" max="15114" width="28.28515625" style="12" customWidth="1"/>
    <col min="15115" max="15115" width="57.140625" style="12" customWidth="1"/>
    <col min="15116" max="15116" width="21.7109375" style="12" customWidth="1"/>
    <col min="15117" max="15117" width="18.5703125" style="12" bestFit="1" customWidth="1"/>
    <col min="15118" max="15118" width="14.5703125" style="12" bestFit="1" customWidth="1"/>
    <col min="15119" max="15119" width="17.140625" style="12" customWidth="1"/>
    <col min="15120" max="15360" width="8.85546875" style="12"/>
    <col min="15361" max="15361" width="8.140625" style="12" customWidth="1"/>
    <col min="15362" max="15362" width="23.7109375" style="12" customWidth="1"/>
    <col min="15363" max="15363" width="23.28515625" style="12" customWidth="1"/>
    <col min="15364" max="15365" width="0" style="12" hidden="1" customWidth="1"/>
    <col min="15366" max="15366" width="23.5703125" style="12" customWidth="1"/>
    <col min="15367" max="15367" width="23" style="12" customWidth="1"/>
    <col min="15368" max="15369" width="0" style="12" hidden="1" customWidth="1"/>
    <col min="15370" max="15370" width="28.28515625" style="12" customWidth="1"/>
    <col min="15371" max="15371" width="57.140625" style="12" customWidth="1"/>
    <col min="15372" max="15372" width="21.7109375" style="12" customWidth="1"/>
    <col min="15373" max="15373" width="18.5703125" style="12" bestFit="1" customWidth="1"/>
    <col min="15374" max="15374" width="14.5703125" style="12" bestFit="1" customWidth="1"/>
    <col min="15375" max="15375" width="17.140625" style="12" customWidth="1"/>
    <col min="15376" max="15616" width="8.85546875" style="12"/>
    <col min="15617" max="15617" width="8.140625" style="12" customWidth="1"/>
    <col min="15618" max="15618" width="23.7109375" style="12" customWidth="1"/>
    <col min="15619" max="15619" width="23.28515625" style="12" customWidth="1"/>
    <col min="15620" max="15621" width="0" style="12" hidden="1" customWidth="1"/>
    <col min="15622" max="15622" width="23.5703125" style="12" customWidth="1"/>
    <col min="15623" max="15623" width="23" style="12" customWidth="1"/>
    <col min="15624" max="15625" width="0" style="12" hidden="1" customWidth="1"/>
    <col min="15626" max="15626" width="28.28515625" style="12" customWidth="1"/>
    <col min="15627" max="15627" width="57.140625" style="12" customWidth="1"/>
    <col min="15628" max="15628" width="21.7109375" style="12" customWidth="1"/>
    <col min="15629" max="15629" width="18.5703125" style="12" bestFit="1" customWidth="1"/>
    <col min="15630" max="15630" width="14.5703125" style="12" bestFit="1" customWidth="1"/>
    <col min="15631" max="15631" width="17.140625" style="12" customWidth="1"/>
    <col min="15632" max="15872" width="8.85546875" style="12"/>
    <col min="15873" max="15873" width="8.140625" style="12" customWidth="1"/>
    <col min="15874" max="15874" width="23.7109375" style="12" customWidth="1"/>
    <col min="15875" max="15875" width="23.28515625" style="12" customWidth="1"/>
    <col min="15876" max="15877" width="0" style="12" hidden="1" customWidth="1"/>
    <col min="15878" max="15878" width="23.5703125" style="12" customWidth="1"/>
    <col min="15879" max="15879" width="23" style="12" customWidth="1"/>
    <col min="15880" max="15881" width="0" style="12" hidden="1" customWidth="1"/>
    <col min="15882" max="15882" width="28.28515625" style="12" customWidth="1"/>
    <col min="15883" max="15883" width="57.140625" style="12" customWidth="1"/>
    <col min="15884" max="15884" width="21.7109375" style="12" customWidth="1"/>
    <col min="15885" max="15885" width="18.5703125" style="12" bestFit="1" customWidth="1"/>
    <col min="15886" max="15886" width="14.5703125" style="12" bestFit="1" customWidth="1"/>
    <col min="15887" max="15887" width="17.140625" style="12" customWidth="1"/>
    <col min="15888" max="16128" width="8.85546875" style="12"/>
    <col min="16129" max="16129" width="8.140625" style="12" customWidth="1"/>
    <col min="16130" max="16130" width="23.7109375" style="12" customWidth="1"/>
    <col min="16131" max="16131" width="23.28515625" style="12" customWidth="1"/>
    <col min="16132" max="16133" width="0" style="12" hidden="1" customWidth="1"/>
    <col min="16134" max="16134" width="23.5703125" style="12" customWidth="1"/>
    <col min="16135" max="16135" width="23" style="12" customWidth="1"/>
    <col min="16136" max="16137" width="0" style="12" hidden="1" customWidth="1"/>
    <col min="16138" max="16138" width="28.28515625" style="12" customWidth="1"/>
    <col min="16139" max="16139" width="57.140625" style="12" customWidth="1"/>
    <col min="16140" max="16140" width="21.7109375" style="12" customWidth="1"/>
    <col min="16141" max="16141" width="18.5703125" style="12" bestFit="1" customWidth="1"/>
    <col min="16142" max="16142" width="14.5703125" style="12" bestFit="1" customWidth="1"/>
    <col min="16143" max="16143" width="17.140625" style="12" customWidth="1"/>
    <col min="16144" max="16384" width="8.85546875" style="12"/>
  </cols>
  <sheetData>
    <row r="1" spans="1:15" ht="36">
      <c r="A1" s="274" t="s">
        <v>0</v>
      </c>
      <c r="B1" s="274"/>
      <c r="C1" s="274"/>
      <c r="D1" s="274"/>
      <c r="E1" s="274"/>
      <c r="F1" s="274"/>
      <c r="G1" s="274"/>
      <c r="H1" s="274"/>
      <c r="I1" s="274"/>
      <c r="J1" s="274"/>
      <c r="K1" s="274"/>
      <c r="L1" s="274"/>
      <c r="M1" s="70"/>
      <c r="N1" s="70"/>
      <c r="O1" s="71"/>
    </row>
    <row r="2" spans="1:15">
      <c r="A2" s="275" t="s">
        <v>1</v>
      </c>
      <c r="B2" s="275" t="s">
        <v>2</v>
      </c>
      <c r="C2" s="275" t="s">
        <v>3</v>
      </c>
      <c r="D2" s="275" t="s">
        <v>4</v>
      </c>
      <c r="E2" s="275" t="s">
        <v>5</v>
      </c>
      <c r="F2" s="275" t="s">
        <v>6</v>
      </c>
      <c r="G2" s="275"/>
      <c r="H2" s="275"/>
      <c r="I2" s="275"/>
      <c r="J2" s="277" t="s">
        <v>7</v>
      </c>
      <c r="K2" s="277" t="s">
        <v>8</v>
      </c>
      <c r="L2" s="1" t="s">
        <v>9</v>
      </c>
      <c r="M2" s="269" t="s">
        <v>10</v>
      </c>
      <c r="N2" s="270"/>
      <c r="O2" s="10" t="s">
        <v>11</v>
      </c>
    </row>
    <row r="3" spans="1:15" ht="39">
      <c r="A3" s="275"/>
      <c r="B3" s="275"/>
      <c r="C3" s="275"/>
      <c r="D3" s="275"/>
      <c r="E3" s="276"/>
      <c r="F3" s="211" t="s">
        <v>12</v>
      </c>
      <c r="G3" s="211" t="s">
        <v>13</v>
      </c>
      <c r="H3" s="211" t="s">
        <v>14</v>
      </c>
      <c r="I3" s="211" t="s">
        <v>15</v>
      </c>
      <c r="J3" s="277"/>
      <c r="K3" s="277"/>
      <c r="L3" s="1" t="s">
        <v>16</v>
      </c>
      <c r="M3" s="1" t="s">
        <v>17</v>
      </c>
      <c r="N3" s="213" t="s">
        <v>18</v>
      </c>
      <c r="O3" s="10"/>
    </row>
    <row r="4" spans="1:15">
      <c r="A4" s="223" t="s">
        <v>19</v>
      </c>
      <c r="B4" s="223"/>
      <c r="C4" s="223"/>
      <c r="D4" s="223"/>
      <c r="E4" s="223"/>
      <c r="F4" s="223"/>
      <c r="G4" s="223"/>
      <c r="H4" s="223"/>
      <c r="I4" s="223"/>
      <c r="J4" s="223"/>
      <c r="K4" s="223"/>
      <c r="L4" s="223"/>
      <c r="M4" s="223"/>
      <c r="N4" s="223"/>
      <c r="O4" s="10"/>
    </row>
    <row r="5" spans="1:15">
      <c r="A5" s="224" t="s">
        <v>20</v>
      </c>
      <c r="B5" s="224"/>
      <c r="C5" s="224"/>
      <c r="D5" s="224"/>
      <c r="E5" s="224"/>
      <c r="F5" s="224"/>
      <c r="G5" s="224"/>
      <c r="H5" s="224"/>
      <c r="I5" s="224"/>
      <c r="J5" s="224"/>
      <c r="K5" s="224"/>
      <c r="L5" s="224"/>
      <c r="M5" s="224"/>
      <c r="N5" s="224"/>
      <c r="O5" s="10"/>
    </row>
    <row r="6" spans="1:15">
      <c r="A6" s="255" t="s">
        <v>21</v>
      </c>
      <c r="B6" s="255"/>
      <c r="C6" s="255"/>
      <c r="D6" s="255"/>
      <c r="E6" s="255"/>
      <c r="F6" s="255"/>
      <c r="G6" s="255"/>
      <c r="H6" s="255"/>
      <c r="I6" s="255"/>
      <c r="J6" s="255"/>
      <c r="K6" s="255"/>
      <c r="L6" s="255"/>
      <c r="M6" s="73"/>
      <c r="N6" s="74"/>
      <c r="O6" s="10"/>
    </row>
    <row r="7" spans="1:15" s="14" customFormat="1" ht="409.5">
      <c r="A7" s="75">
        <v>1</v>
      </c>
      <c r="B7" s="214" t="s">
        <v>22</v>
      </c>
      <c r="C7" s="57" t="s">
        <v>23</v>
      </c>
      <c r="D7" s="2" t="s">
        <v>24</v>
      </c>
      <c r="E7" s="2" t="s">
        <v>25</v>
      </c>
      <c r="F7" s="2" t="s">
        <v>26</v>
      </c>
      <c r="G7" s="2" t="s">
        <v>27</v>
      </c>
      <c r="H7" s="2" t="s">
        <v>28</v>
      </c>
      <c r="I7" s="2" t="s">
        <v>29</v>
      </c>
      <c r="J7" s="76" t="s">
        <v>30</v>
      </c>
      <c r="K7" s="214" t="s">
        <v>31</v>
      </c>
      <c r="L7" s="177" t="s">
        <v>32</v>
      </c>
      <c r="M7" s="77">
        <v>129</v>
      </c>
      <c r="N7" s="78">
        <v>60</v>
      </c>
      <c r="O7" s="13"/>
    </row>
    <row r="8" spans="1:15" s="14" customFormat="1" ht="409.5">
      <c r="A8" s="75">
        <v>2</v>
      </c>
      <c r="B8" s="214"/>
      <c r="C8" s="219" t="s">
        <v>33</v>
      </c>
      <c r="D8" s="219" t="s">
        <v>34</v>
      </c>
      <c r="E8" s="219" t="s">
        <v>25</v>
      </c>
      <c r="F8" s="214" t="s">
        <v>35</v>
      </c>
      <c r="G8" s="214" t="s">
        <v>36</v>
      </c>
      <c r="H8" s="214" t="s">
        <v>37</v>
      </c>
      <c r="I8" s="214" t="s">
        <v>38</v>
      </c>
      <c r="J8" s="76" t="s">
        <v>39</v>
      </c>
      <c r="K8" s="214" t="s">
        <v>40</v>
      </c>
      <c r="L8" s="178" t="s">
        <v>41</v>
      </c>
      <c r="M8" s="79">
        <v>68</v>
      </c>
      <c r="N8" s="78">
        <v>40</v>
      </c>
      <c r="O8" s="80" t="s">
        <v>42</v>
      </c>
    </row>
    <row r="9" spans="1:15" s="14" customFormat="1" ht="409.5">
      <c r="A9" s="81">
        <v>3</v>
      </c>
      <c r="B9" s="82"/>
      <c r="C9" s="217" t="s">
        <v>43</v>
      </c>
      <c r="D9" s="217" t="s">
        <v>44</v>
      </c>
      <c r="E9" s="217" t="s">
        <v>25</v>
      </c>
      <c r="F9" s="82" t="s">
        <v>45</v>
      </c>
      <c r="G9" s="82" t="s">
        <v>46</v>
      </c>
      <c r="H9" s="82" t="s">
        <v>47</v>
      </c>
      <c r="I9" s="82" t="s">
        <v>48</v>
      </c>
      <c r="J9" s="83" t="s">
        <v>49</v>
      </c>
      <c r="K9" s="82" t="s">
        <v>50</v>
      </c>
      <c r="L9" s="179" t="s">
        <v>748</v>
      </c>
      <c r="M9" s="84">
        <v>133.4</v>
      </c>
      <c r="N9" s="85">
        <v>21</v>
      </c>
      <c r="O9" s="86"/>
    </row>
    <row r="10" spans="1:15" s="14" customFormat="1" ht="216">
      <c r="A10" s="190">
        <v>4</v>
      </c>
      <c r="B10" s="191" t="s">
        <v>803</v>
      </c>
      <c r="C10" s="218" t="s">
        <v>52</v>
      </c>
      <c r="D10" s="218" t="s">
        <v>53</v>
      </c>
      <c r="E10" s="218" t="s">
        <v>25</v>
      </c>
      <c r="F10" s="218"/>
      <c r="G10" s="218"/>
      <c r="H10" s="192">
        <v>0.5</v>
      </c>
      <c r="I10" s="192">
        <v>1</v>
      </c>
      <c r="J10" s="193" t="s">
        <v>54</v>
      </c>
      <c r="K10" s="220" t="s">
        <v>804</v>
      </c>
      <c r="L10" s="221" t="s">
        <v>544</v>
      </c>
      <c r="M10" s="194"/>
      <c r="N10" s="195"/>
      <c r="O10" s="221"/>
    </row>
    <row r="11" spans="1:15" s="90" customFormat="1" ht="409.5">
      <c r="A11" s="58">
        <v>5</v>
      </c>
      <c r="B11" s="82"/>
      <c r="C11" s="17" t="s">
        <v>55</v>
      </c>
      <c r="D11" s="45" t="s">
        <v>56</v>
      </c>
      <c r="E11" s="57" t="s">
        <v>25</v>
      </c>
      <c r="F11" s="57" t="s">
        <v>57</v>
      </c>
      <c r="G11" s="57" t="s">
        <v>58</v>
      </c>
      <c r="H11" s="57" t="s">
        <v>59</v>
      </c>
      <c r="I11" s="216" t="s">
        <v>60</v>
      </c>
      <c r="J11" s="7" t="s">
        <v>61</v>
      </c>
      <c r="K11" s="2" t="s">
        <v>62</v>
      </c>
      <c r="L11" s="180" t="s">
        <v>51</v>
      </c>
      <c r="M11" s="88">
        <v>100</v>
      </c>
      <c r="N11" s="89">
        <v>0</v>
      </c>
      <c r="O11" s="10"/>
    </row>
    <row r="12" spans="1:15" ht="144">
      <c r="A12" s="91">
        <v>6</v>
      </c>
      <c r="B12" s="214" t="s">
        <v>64</v>
      </c>
      <c r="C12" s="57" t="s">
        <v>65</v>
      </c>
      <c r="D12" s="57" t="s">
        <v>66</v>
      </c>
      <c r="E12" s="57" t="s">
        <v>25</v>
      </c>
      <c r="F12" s="219" t="s">
        <v>67</v>
      </c>
      <c r="G12" s="219">
        <v>42</v>
      </c>
      <c r="H12" s="219">
        <v>49</v>
      </c>
      <c r="I12" s="219">
        <v>21</v>
      </c>
      <c r="J12" s="52" t="s">
        <v>68</v>
      </c>
      <c r="K12" s="219" t="s">
        <v>69</v>
      </c>
      <c r="L12" s="54" t="s">
        <v>788</v>
      </c>
      <c r="M12" s="92">
        <v>49.4</v>
      </c>
      <c r="N12" s="93">
        <v>19</v>
      </c>
      <c r="O12" s="10"/>
    </row>
    <row r="13" spans="1:15" ht="384">
      <c r="A13" s="91">
        <v>7</v>
      </c>
      <c r="B13" s="214" t="s">
        <v>70</v>
      </c>
      <c r="C13" s="3" t="s">
        <v>71</v>
      </c>
      <c r="D13" s="219" t="s">
        <v>72</v>
      </c>
      <c r="E13" s="219" t="s">
        <v>25</v>
      </c>
      <c r="F13" s="219" t="s">
        <v>73</v>
      </c>
      <c r="G13" s="94" t="s">
        <v>29</v>
      </c>
      <c r="H13" s="219" t="s">
        <v>74</v>
      </c>
      <c r="I13" s="219" t="s">
        <v>75</v>
      </c>
      <c r="J13" s="52" t="s">
        <v>76</v>
      </c>
      <c r="K13" s="4" t="s">
        <v>77</v>
      </c>
      <c r="L13" s="196" t="s">
        <v>63</v>
      </c>
      <c r="M13" s="105">
        <v>130.80000000000001</v>
      </c>
      <c r="N13" s="106">
        <v>81.3</v>
      </c>
      <c r="O13" s="13"/>
    </row>
    <row r="14" spans="1:15" s="97" customFormat="1">
      <c r="A14" s="271" t="s">
        <v>78</v>
      </c>
      <c r="B14" s="272"/>
      <c r="C14" s="272"/>
      <c r="D14" s="272"/>
      <c r="E14" s="272"/>
      <c r="F14" s="272"/>
      <c r="G14" s="272"/>
      <c r="H14" s="272"/>
      <c r="I14" s="272"/>
      <c r="J14" s="272"/>
      <c r="K14" s="272"/>
      <c r="L14" s="273"/>
      <c r="M14" s="95"/>
      <c r="N14" s="96"/>
      <c r="O14" s="13"/>
    </row>
    <row r="15" spans="1:15" s="14" customFormat="1" ht="144">
      <c r="A15" s="98">
        <v>8</v>
      </c>
      <c r="B15" s="214" t="s">
        <v>79</v>
      </c>
      <c r="C15" s="219" t="s">
        <v>80</v>
      </c>
      <c r="D15" s="5">
        <v>39</v>
      </c>
      <c r="E15" s="219" t="s">
        <v>25</v>
      </c>
      <c r="F15" s="219" t="s">
        <v>81</v>
      </c>
      <c r="G15" s="219" t="s">
        <v>82</v>
      </c>
      <c r="H15" s="219" t="s">
        <v>83</v>
      </c>
      <c r="I15" s="219" t="s">
        <v>84</v>
      </c>
      <c r="J15" s="52" t="s">
        <v>85</v>
      </c>
      <c r="K15" s="219" t="s">
        <v>86</v>
      </c>
      <c r="L15" s="55" t="s">
        <v>730</v>
      </c>
      <c r="M15" s="99">
        <v>52</v>
      </c>
      <c r="N15" s="100">
        <v>3.9</v>
      </c>
      <c r="O15" s="10"/>
    </row>
    <row r="16" spans="1:15" s="14" customFormat="1" ht="216">
      <c r="A16" s="98">
        <v>9</v>
      </c>
      <c r="B16" s="214" t="s">
        <v>87</v>
      </c>
      <c r="C16" s="219" t="s">
        <v>88</v>
      </c>
      <c r="D16" s="5">
        <v>17</v>
      </c>
      <c r="E16" s="219" t="s">
        <v>25</v>
      </c>
      <c r="F16" s="219" t="s">
        <v>81</v>
      </c>
      <c r="G16" s="219" t="s">
        <v>89</v>
      </c>
      <c r="H16" s="219" t="s">
        <v>90</v>
      </c>
      <c r="I16" s="219" t="s">
        <v>91</v>
      </c>
      <c r="J16" s="52" t="s">
        <v>92</v>
      </c>
      <c r="K16" s="219" t="s">
        <v>93</v>
      </c>
      <c r="L16" s="54" t="s">
        <v>731</v>
      </c>
      <c r="M16" s="101">
        <v>645</v>
      </c>
      <c r="N16" s="102">
        <v>64.8</v>
      </c>
      <c r="O16" s="10"/>
    </row>
    <row r="17" spans="1:15">
      <c r="A17" s="222" t="s">
        <v>94</v>
      </c>
      <c r="B17" s="222"/>
      <c r="C17" s="222"/>
      <c r="D17" s="222"/>
      <c r="E17" s="222"/>
      <c r="F17" s="222"/>
      <c r="G17" s="222"/>
      <c r="H17" s="222"/>
      <c r="I17" s="222"/>
      <c r="J17" s="222"/>
      <c r="K17" s="222"/>
      <c r="L17" s="222"/>
      <c r="M17" s="166"/>
      <c r="N17" s="197"/>
      <c r="O17" s="10"/>
    </row>
    <row r="18" spans="1:15" ht="336">
      <c r="A18" s="91">
        <v>10</v>
      </c>
      <c r="B18" s="256" t="s">
        <v>95</v>
      </c>
      <c r="C18" s="57" t="s">
        <v>96</v>
      </c>
      <c r="D18" s="57" t="s">
        <v>97</v>
      </c>
      <c r="E18" s="57" t="s">
        <v>25</v>
      </c>
      <c r="F18" s="6">
        <v>530</v>
      </c>
      <c r="G18" s="6">
        <v>630</v>
      </c>
      <c r="H18" s="6">
        <v>630</v>
      </c>
      <c r="I18" s="6">
        <v>730</v>
      </c>
      <c r="J18" s="52" t="s">
        <v>98</v>
      </c>
      <c r="K18" s="4" t="s">
        <v>99</v>
      </c>
      <c r="L18" s="181" t="s">
        <v>790</v>
      </c>
      <c r="M18" s="105">
        <v>101</v>
      </c>
      <c r="N18" s="106">
        <v>46.9</v>
      </c>
      <c r="O18" s="10"/>
    </row>
    <row r="19" spans="1:15" ht="168">
      <c r="A19" s="91">
        <v>11</v>
      </c>
      <c r="B19" s="256"/>
      <c r="C19" s="216" t="s">
        <v>100</v>
      </c>
      <c r="D19" s="216" t="s">
        <v>101</v>
      </c>
      <c r="E19" s="57" t="s">
        <v>25</v>
      </c>
      <c r="F19" s="216">
        <v>233</v>
      </c>
      <c r="G19" s="216">
        <v>239</v>
      </c>
      <c r="H19" s="216">
        <v>233</v>
      </c>
      <c r="I19" s="216">
        <v>240</v>
      </c>
      <c r="J19" s="7" t="s">
        <v>102</v>
      </c>
      <c r="K19" s="4" t="s">
        <v>103</v>
      </c>
      <c r="L19" s="196" t="s">
        <v>791</v>
      </c>
      <c r="M19" s="107">
        <v>113.5</v>
      </c>
      <c r="N19" s="108">
        <v>56.7</v>
      </c>
      <c r="O19" s="10"/>
    </row>
    <row r="20" spans="1:15" ht="264">
      <c r="A20" s="91">
        <v>12</v>
      </c>
      <c r="B20" s="214" t="s">
        <v>104</v>
      </c>
      <c r="C20" s="216" t="s">
        <v>105</v>
      </c>
      <c r="D20" s="216" t="s">
        <v>106</v>
      </c>
      <c r="E20" s="216" t="s">
        <v>25</v>
      </c>
      <c r="F20" s="57" t="s">
        <v>29</v>
      </c>
      <c r="G20" s="57" t="s">
        <v>107</v>
      </c>
      <c r="H20" s="3" t="s">
        <v>108</v>
      </c>
      <c r="I20" s="57" t="s">
        <v>29</v>
      </c>
      <c r="J20" s="7" t="s">
        <v>109</v>
      </c>
      <c r="K20" s="4" t="s">
        <v>110</v>
      </c>
      <c r="L20" s="182" t="s">
        <v>745</v>
      </c>
      <c r="M20" s="103">
        <v>100</v>
      </c>
      <c r="N20" s="104">
        <v>24.3</v>
      </c>
      <c r="O20" s="10"/>
    </row>
    <row r="21" spans="1:15" ht="96">
      <c r="A21" s="91">
        <v>13</v>
      </c>
      <c r="B21" s="214" t="s">
        <v>111</v>
      </c>
      <c r="C21" s="216" t="s">
        <v>112</v>
      </c>
      <c r="D21" s="3" t="s">
        <v>113</v>
      </c>
      <c r="E21" s="3" t="s">
        <v>25</v>
      </c>
      <c r="F21" s="3" t="s">
        <v>114</v>
      </c>
      <c r="G21" s="3" t="s">
        <v>115</v>
      </c>
      <c r="H21" s="3" t="s">
        <v>116</v>
      </c>
      <c r="I21" s="3" t="s">
        <v>117</v>
      </c>
      <c r="J21" s="7" t="s">
        <v>118</v>
      </c>
      <c r="K21" s="4" t="s">
        <v>119</v>
      </c>
      <c r="L21" s="54" t="s">
        <v>792</v>
      </c>
      <c r="M21" s="105">
        <v>133.9</v>
      </c>
      <c r="N21" s="106">
        <v>59.5</v>
      </c>
      <c r="O21" s="10"/>
    </row>
    <row r="22" spans="1:15">
      <c r="A22" s="260" t="s">
        <v>121</v>
      </c>
      <c r="B22" s="260"/>
      <c r="C22" s="260"/>
      <c r="D22" s="260"/>
      <c r="E22" s="260"/>
      <c r="F22" s="260"/>
      <c r="G22" s="260"/>
      <c r="H22" s="260"/>
      <c r="I22" s="260"/>
      <c r="J22" s="260"/>
      <c r="K22" s="260"/>
      <c r="L22" s="260"/>
      <c r="M22" s="107"/>
      <c r="N22" s="108"/>
      <c r="O22" s="10"/>
    </row>
    <row r="23" spans="1:15" ht="264">
      <c r="A23" s="91">
        <v>14</v>
      </c>
      <c r="B23" s="214" t="s">
        <v>122</v>
      </c>
      <c r="C23" s="216" t="s">
        <v>123</v>
      </c>
      <c r="D23" s="57" t="s">
        <v>124</v>
      </c>
      <c r="E23" s="57" t="s">
        <v>25</v>
      </c>
      <c r="F23" s="57" t="s">
        <v>29</v>
      </c>
      <c r="G23" s="57" t="s">
        <v>125</v>
      </c>
      <c r="H23" s="57" t="s">
        <v>126</v>
      </c>
      <c r="I23" s="57" t="s">
        <v>127</v>
      </c>
      <c r="J23" s="52" t="s">
        <v>128</v>
      </c>
      <c r="K23" s="109" t="s">
        <v>129</v>
      </c>
      <c r="L23" s="55" t="s">
        <v>120</v>
      </c>
      <c r="M23" s="110">
        <v>100</v>
      </c>
      <c r="N23" s="100">
        <v>0</v>
      </c>
      <c r="O23" s="10"/>
    </row>
    <row r="24" spans="1:15" ht="144">
      <c r="A24" s="91">
        <v>15</v>
      </c>
      <c r="B24" s="214" t="s">
        <v>130</v>
      </c>
      <c r="C24" s="8" t="s">
        <v>131</v>
      </c>
      <c r="D24" s="3" t="s">
        <v>132</v>
      </c>
      <c r="E24" s="219" t="s">
        <v>25</v>
      </c>
      <c r="F24" s="3" t="s">
        <v>133</v>
      </c>
      <c r="G24" s="57" t="s">
        <v>29</v>
      </c>
      <c r="H24" s="9" t="s">
        <v>134</v>
      </c>
      <c r="I24" s="3" t="s">
        <v>135</v>
      </c>
      <c r="J24" s="7" t="s">
        <v>136</v>
      </c>
      <c r="K24" s="219" t="s">
        <v>137</v>
      </c>
      <c r="L24" s="55" t="s">
        <v>746</v>
      </c>
      <c r="M24" s="110">
        <v>126.2</v>
      </c>
      <c r="N24" s="111">
        <v>82.03</v>
      </c>
      <c r="O24" s="10"/>
    </row>
    <row r="25" spans="1:15">
      <c r="A25" s="238" t="s">
        <v>138</v>
      </c>
      <c r="B25" s="254"/>
      <c r="C25" s="254"/>
      <c r="D25" s="254"/>
      <c r="E25" s="254"/>
      <c r="F25" s="254"/>
      <c r="G25" s="254"/>
      <c r="H25" s="254"/>
      <c r="I25" s="254"/>
      <c r="J25" s="254"/>
      <c r="K25" s="254"/>
      <c r="L25" s="254"/>
      <c r="M25" s="254"/>
      <c r="N25" s="239"/>
      <c r="O25" s="10"/>
    </row>
    <row r="26" spans="1:15">
      <c r="A26" s="229" t="s">
        <v>139</v>
      </c>
      <c r="B26" s="230"/>
      <c r="C26" s="230"/>
      <c r="D26" s="230"/>
      <c r="E26" s="230"/>
      <c r="F26" s="230"/>
      <c r="G26" s="230"/>
      <c r="H26" s="230"/>
      <c r="I26" s="230"/>
      <c r="J26" s="230"/>
      <c r="K26" s="230"/>
      <c r="L26" s="230"/>
      <c r="M26" s="230"/>
      <c r="N26" s="237"/>
      <c r="O26" s="10"/>
    </row>
    <row r="27" spans="1:15" ht="264">
      <c r="A27" s="91">
        <v>16</v>
      </c>
      <c r="B27" s="214" t="s">
        <v>140</v>
      </c>
      <c r="C27" s="216" t="s">
        <v>141</v>
      </c>
      <c r="D27" s="57" t="s">
        <v>142</v>
      </c>
      <c r="E27" s="57" t="s">
        <v>25</v>
      </c>
      <c r="F27" s="219">
        <v>600</v>
      </c>
      <c r="G27" s="11">
        <v>2800</v>
      </c>
      <c r="H27" s="11">
        <v>2600</v>
      </c>
      <c r="I27" s="11">
        <v>1166</v>
      </c>
      <c r="J27" s="52" t="s">
        <v>143</v>
      </c>
      <c r="K27" s="57" t="s">
        <v>144</v>
      </c>
      <c r="L27" s="58" t="s">
        <v>749</v>
      </c>
      <c r="M27" s="46">
        <v>141</v>
      </c>
      <c r="N27" s="51">
        <v>67</v>
      </c>
      <c r="O27" s="10"/>
    </row>
    <row r="28" spans="1:15" ht="216">
      <c r="A28" s="91">
        <v>17</v>
      </c>
      <c r="B28" s="214" t="s">
        <v>145</v>
      </c>
      <c r="C28" s="219" t="s">
        <v>146</v>
      </c>
      <c r="D28" s="57" t="s">
        <v>147</v>
      </c>
      <c r="E28" s="219" t="s">
        <v>148</v>
      </c>
      <c r="F28" s="219" t="s">
        <v>149</v>
      </c>
      <c r="G28" s="219" t="s">
        <v>149</v>
      </c>
      <c r="H28" s="219">
        <v>15</v>
      </c>
      <c r="I28" s="219">
        <v>25</v>
      </c>
      <c r="J28" s="52" t="s">
        <v>150</v>
      </c>
      <c r="K28" s="57" t="s">
        <v>151</v>
      </c>
      <c r="L28" s="54" t="s">
        <v>750</v>
      </c>
      <c r="M28" s="101">
        <v>100</v>
      </c>
      <c r="N28" s="102">
        <v>75</v>
      </c>
      <c r="O28" s="10"/>
    </row>
    <row r="29" spans="1:15" ht="240">
      <c r="A29" s="91">
        <v>18</v>
      </c>
      <c r="B29" s="214" t="s">
        <v>152</v>
      </c>
      <c r="C29" s="219" t="s">
        <v>153</v>
      </c>
      <c r="D29" s="57" t="s">
        <v>147</v>
      </c>
      <c r="E29" s="219" t="s">
        <v>148</v>
      </c>
      <c r="F29" s="219">
        <v>100</v>
      </c>
      <c r="G29" s="219">
        <v>150</v>
      </c>
      <c r="H29" s="219">
        <v>150</v>
      </c>
      <c r="I29" s="219">
        <v>50</v>
      </c>
      <c r="J29" s="52" t="s">
        <v>154</v>
      </c>
      <c r="K29" s="57" t="s">
        <v>155</v>
      </c>
      <c r="L29" s="54" t="s">
        <v>751</v>
      </c>
      <c r="M29" s="101">
        <v>105.2</v>
      </c>
      <c r="N29" s="108">
        <v>58.4</v>
      </c>
      <c r="O29" s="10"/>
    </row>
    <row r="30" spans="1:15">
      <c r="A30" s="238" t="s">
        <v>156</v>
      </c>
      <c r="B30" s="254"/>
      <c r="C30" s="254"/>
      <c r="D30" s="254"/>
      <c r="E30" s="254"/>
      <c r="F30" s="254"/>
      <c r="G30" s="254"/>
      <c r="H30" s="254"/>
      <c r="I30" s="254"/>
      <c r="J30" s="254"/>
      <c r="K30" s="254"/>
      <c r="L30" s="254"/>
      <c r="M30" s="254"/>
      <c r="N30" s="239"/>
      <c r="O30" s="13"/>
    </row>
    <row r="31" spans="1:15">
      <c r="A31" s="215" t="s">
        <v>157</v>
      </c>
      <c r="B31" s="215"/>
      <c r="C31" s="215"/>
      <c r="D31" s="215"/>
      <c r="E31" s="215"/>
      <c r="F31" s="215"/>
      <c r="G31" s="215"/>
      <c r="H31" s="215"/>
      <c r="I31" s="215"/>
      <c r="J31" s="215"/>
      <c r="K31" s="215"/>
      <c r="L31" s="91"/>
      <c r="M31" s="215"/>
      <c r="N31" s="215"/>
      <c r="O31" s="13"/>
    </row>
    <row r="32" spans="1:15" s="14" customFormat="1" ht="72">
      <c r="A32" s="98">
        <v>19</v>
      </c>
      <c r="B32" s="256" t="s">
        <v>158</v>
      </c>
      <c r="C32" s="219" t="s">
        <v>159</v>
      </c>
      <c r="D32" s="219" t="s">
        <v>160</v>
      </c>
      <c r="E32" s="219" t="s">
        <v>25</v>
      </c>
      <c r="F32" s="219" t="s">
        <v>161</v>
      </c>
      <c r="G32" s="219" t="s">
        <v>162</v>
      </c>
      <c r="H32" s="219" t="s">
        <v>163</v>
      </c>
      <c r="I32" s="219" t="s">
        <v>164</v>
      </c>
      <c r="J32" s="52" t="s">
        <v>165</v>
      </c>
      <c r="K32" s="219" t="s">
        <v>166</v>
      </c>
      <c r="L32" s="54" t="s">
        <v>752</v>
      </c>
      <c r="M32" s="107">
        <v>153.80000000000001</v>
      </c>
      <c r="N32" s="108">
        <v>111.1</v>
      </c>
      <c r="O32" s="10"/>
    </row>
    <row r="33" spans="1:15" s="14" customFormat="1" ht="120">
      <c r="A33" s="98">
        <v>20</v>
      </c>
      <c r="B33" s="256"/>
      <c r="C33" s="15" t="s">
        <v>167</v>
      </c>
      <c r="D33" s="219" t="s">
        <v>168</v>
      </c>
      <c r="E33" s="219" t="s">
        <v>25</v>
      </c>
      <c r="F33" s="219" t="s">
        <v>169</v>
      </c>
      <c r="G33" s="219" t="s">
        <v>170</v>
      </c>
      <c r="H33" s="219" t="s">
        <v>171</v>
      </c>
      <c r="I33" s="219" t="s">
        <v>172</v>
      </c>
      <c r="J33" s="16" t="s">
        <v>173</v>
      </c>
      <c r="K33" s="219" t="s">
        <v>166</v>
      </c>
      <c r="L33" s="54" t="s">
        <v>753</v>
      </c>
      <c r="M33" s="107">
        <v>75</v>
      </c>
      <c r="N33" s="112">
        <v>19.399999999999999</v>
      </c>
      <c r="O33" s="10"/>
    </row>
    <row r="34" spans="1:15">
      <c r="A34" s="227" t="s">
        <v>174</v>
      </c>
      <c r="B34" s="227"/>
      <c r="C34" s="227"/>
      <c r="D34" s="227"/>
      <c r="E34" s="227"/>
      <c r="F34" s="227"/>
      <c r="G34" s="227"/>
      <c r="H34" s="227"/>
      <c r="I34" s="227"/>
      <c r="J34" s="227"/>
      <c r="K34" s="227"/>
      <c r="L34" s="227"/>
      <c r="M34" s="113"/>
      <c r="N34" s="114"/>
      <c r="O34" s="10"/>
    </row>
    <row r="35" spans="1:15">
      <c r="A35" s="222" t="s">
        <v>175</v>
      </c>
      <c r="B35" s="222"/>
      <c r="C35" s="222"/>
      <c r="D35" s="222"/>
      <c r="E35" s="222"/>
      <c r="F35" s="222"/>
      <c r="G35" s="222"/>
      <c r="H35" s="222"/>
      <c r="I35" s="222"/>
      <c r="J35" s="222"/>
      <c r="K35" s="222"/>
      <c r="L35" s="222"/>
      <c r="M35" s="99"/>
      <c r="N35" s="115"/>
      <c r="O35" s="10"/>
    </row>
    <row r="36" spans="1:15" ht="288">
      <c r="A36" s="116">
        <v>21</v>
      </c>
      <c r="B36" s="214" t="s">
        <v>176</v>
      </c>
      <c r="C36" s="212" t="s">
        <v>177</v>
      </c>
      <c r="D36" s="212" t="s">
        <v>178</v>
      </c>
      <c r="E36" s="212" t="s">
        <v>25</v>
      </c>
      <c r="F36" s="212" t="s">
        <v>179</v>
      </c>
      <c r="G36" s="212" t="s">
        <v>180</v>
      </c>
      <c r="H36" s="212" t="s">
        <v>181</v>
      </c>
      <c r="I36" s="212" t="s">
        <v>182</v>
      </c>
      <c r="J36" s="52" t="s">
        <v>183</v>
      </c>
      <c r="K36" s="212" t="s">
        <v>184</v>
      </c>
      <c r="L36" s="55" t="s">
        <v>718</v>
      </c>
      <c r="M36" s="99">
        <v>50</v>
      </c>
      <c r="N36" s="100">
        <v>0</v>
      </c>
      <c r="O36" s="10"/>
    </row>
    <row r="37" spans="1:15">
      <c r="A37" s="227" t="s">
        <v>185</v>
      </c>
      <c r="B37" s="227"/>
      <c r="C37" s="227"/>
      <c r="D37" s="227"/>
      <c r="E37" s="227"/>
      <c r="F37" s="227"/>
      <c r="G37" s="227"/>
      <c r="H37" s="227"/>
      <c r="I37" s="227"/>
      <c r="J37" s="227"/>
      <c r="K37" s="227"/>
      <c r="L37" s="227"/>
      <c r="M37" s="238"/>
      <c r="N37" s="239"/>
      <c r="O37" s="10"/>
    </row>
    <row r="38" spans="1:15">
      <c r="A38" s="222" t="s">
        <v>186</v>
      </c>
      <c r="B38" s="222"/>
      <c r="C38" s="222"/>
      <c r="D38" s="222"/>
      <c r="E38" s="222"/>
      <c r="F38" s="222"/>
      <c r="G38" s="222"/>
      <c r="H38" s="222"/>
      <c r="I38" s="222"/>
      <c r="J38" s="222"/>
      <c r="K38" s="222"/>
      <c r="L38" s="222"/>
      <c r="M38" s="229"/>
      <c r="N38" s="237"/>
      <c r="O38" s="13"/>
    </row>
    <row r="39" spans="1:15" ht="288">
      <c r="A39" s="91">
        <v>22</v>
      </c>
      <c r="B39" s="214" t="s">
        <v>187</v>
      </c>
      <c r="C39" s="216" t="s">
        <v>188</v>
      </c>
      <c r="D39" s="57" t="s">
        <v>147</v>
      </c>
      <c r="E39" s="57" t="s">
        <v>25</v>
      </c>
      <c r="F39" s="219" t="s">
        <v>189</v>
      </c>
      <c r="G39" s="219" t="s">
        <v>189</v>
      </c>
      <c r="H39" s="219" t="s">
        <v>190</v>
      </c>
      <c r="I39" s="219" t="s">
        <v>191</v>
      </c>
      <c r="J39" s="52" t="s">
        <v>192</v>
      </c>
      <c r="K39" s="219" t="s">
        <v>193</v>
      </c>
      <c r="L39" s="54" t="s">
        <v>785</v>
      </c>
      <c r="M39" s="101">
        <v>98</v>
      </c>
      <c r="N39" s="93">
        <v>0</v>
      </c>
      <c r="O39" s="10"/>
    </row>
    <row r="40" spans="1:15" s="14" customFormat="1" ht="120">
      <c r="A40" s="98">
        <v>23</v>
      </c>
      <c r="B40" s="256" t="s">
        <v>194</v>
      </c>
      <c r="C40" s="265" t="s">
        <v>195</v>
      </c>
      <c r="D40" s="57" t="s">
        <v>147</v>
      </c>
      <c r="E40" s="219" t="s">
        <v>25</v>
      </c>
      <c r="F40" s="219" t="s">
        <v>196</v>
      </c>
      <c r="G40" s="219" t="s">
        <v>196</v>
      </c>
      <c r="H40" s="219" t="s">
        <v>197</v>
      </c>
      <c r="I40" s="219" t="s">
        <v>198</v>
      </c>
      <c r="J40" s="52" t="s">
        <v>199</v>
      </c>
      <c r="K40" s="219" t="s">
        <v>200</v>
      </c>
      <c r="L40" s="54" t="s">
        <v>721</v>
      </c>
      <c r="M40" s="101">
        <v>100</v>
      </c>
      <c r="N40" s="93">
        <v>0</v>
      </c>
      <c r="O40" s="10"/>
    </row>
    <row r="41" spans="1:15" ht="312">
      <c r="A41" s="91">
        <v>24</v>
      </c>
      <c r="B41" s="256"/>
      <c r="C41" s="265"/>
      <c r="D41" s="57" t="s">
        <v>147</v>
      </c>
      <c r="E41" s="57" t="s">
        <v>25</v>
      </c>
      <c r="F41" s="219" t="s">
        <v>189</v>
      </c>
      <c r="G41" s="219" t="s">
        <v>189</v>
      </c>
      <c r="H41" s="219" t="s">
        <v>201</v>
      </c>
      <c r="I41" s="219" t="s">
        <v>202</v>
      </c>
      <c r="J41" s="52" t="s">
        <v>203</v>
      </c>
      <c r="K41" s="219" t="s">
        <v>204</v>
      </c>
      <c r="L41" s="54" t="s">
        <v>785</v>
      </c>
      <c r="M41" s="101">
        <v>98</v>
      </c>
      <c r="N41" s="117">
        <v>0</v>
      </c>
      <c r="O41" s="10"/>
    </row>
    <row r="42" spans="1:15" ht="288">
      <c r="A42" s="91">
        <v>25</v>
      </c>
      <c r="B42" s="256"/>
      <c r="C42" s="265"/>
      <c r="D42" s="57" t="s">
        <v>147</v>
      </c>
      <c r="E42" s="57" t="s">
        <v>25</v>
      </c>
      <c r="F42" s="219" t="s">
        <v>189</v>
      </c>
      <c r="G42" s="219" t="s">
        <v>189</v>
      </c>
      <c r="H42" s="219" t="s">
        <v>205</v>
      </c>
      <c r="I42" s="219" t="s">
        <v>206</v>
      </c>
      <c r="J42" s="52" t="s">
        <v>207</v>
      </c>
      <c r="K42" s="219" t="s">
        <v>208</v>
      </c>
      <c r="L42" s="54" t="s">
        <v>785</v>
      </c>
      <c r="M42" s="101">
        <v>98</v>
      </c>
      <c r="N42" s="100">
        <v>0</v>
      </c>
      <c r="O42" s="10"/>
    </row>
    <row r="43" spans="1:15" ht="144">
      <c r="A43" s="91">
        <v>26</v>
      </c>
      <c r="B43" s="256"/>
      <c r="C43" s="265"/>
      <c r="D43" s="57" t="s">
        <v>209</v>
      </c>
      <c r="E43" s="57" t="s">
        <v>25</v>
      </c>
      <c r="F43" s="219" t="s">
        <v>210</v>
      </c>
      <c r="G43" s="219" t="s">
        <v>211</v>
      </c>
      <c r="H43" s="219" t="s">
        <v>212</v>
      </c>
      <c r="I43" s="219" t="s">
        <v>213</v>
      </c>
      <c r="J43" s="52" t="s">
        <v>214</v>
      </c>
      <c r="K43" s="219" t="s">
        <v>215</v>
      </c>
      <c r="L43" s="55" t="s">
        <v>719</v>
      </c>
      <c r="M43" s="110">
        <v>358.7</v>
      </c>
      <c r="N43" s="111">
        <v>35.799999999999997</v>
      </c>
      <c r="O43" s="10"/>
    </row>
    <row r="44" spans="1:15">
      <c r="A44" s="227" t="s">
        <v>216</v>
      </c>
      <c r="B44" s="227"/>
      <c r="C44" s="227"/>
      <c r="D44" s="227"/>
      <c r="E44" s="227"/>
      <c r="F44" s="227"/>
      <c r="G44" s="227"/>
      <c r="H44" s="227"/>
      <c r="I44" s="227"/>
      <c r="J44" s="227"/>
      <c r="K44" s="227"/>
      <c r="L44" s="227"/>
      <c r="M44" s="101"/>
      <c r="N44" s="102"/>
      <c r="O44" s="10"/>
    </row>
    <row r="45" spans="1:15">
      <c r="A45" s="222" t="s">
        <v>217</v>
      </c>
      <c r="B45" s="222"/>
      <c r="C45" s="222"/>
      <c r="D45" s="222"/>
      <c r="E45" s="222"/>
      <c r="F45" s="222"/>
      <c r="G45" s="222"/>
      <c r="H45" s="222"/>
      <c r="I45" s="222"/>
      <c r="J45" s="222"/>
      <c r="K45" s="222"/>
      <c r="L45" s="222"/>
      <c r="M45" s="101"/>
      <c r="N45" s="102"/>
      <c r="O45" s="10"/>
    </row>
    <row r="46" spans="1:15" ht="288">
      <c r="A46" s="91">
        <v>27</v>
      </c>
      <c r="B46" s="214" t="s">
        <v>218</v>
      </c>
      <c r="C46" s="216" t="s">
        <v>219</v>
      </c>
      <c r="D46" s="57" t="s">
        <v>220</v>
      </c>
      <c r="E46" s="57" t="s">
        <v>25</v>
      </c>
      <c r="F46" s="57" t="s">
        <v>221</v>
      </c>
      <c r="G46" s="57" t="s">
        <v>222</v>
      </c>
      <c r="H46" s="57" t="s">
        <v>29</v>
      </c>
      <c r="I46" s="57" t="s">
        <v>223</v>
      </c>
      <c r="J46" s="52" t="s">
        <v>224</v>
      </c>
      <c r="K46" s="57" t="s">
        <v>225</v>
      </c>
      <c r="L46" s="55" t="s">
        <v>226</v>
      </c>
      <c r="M46" s="118">
        <v>132</v>
      </c>
      <c r="N46" s="102">
        <v>132</v>
      </c>
      <c r="O46" s="13"/>
    </row>
    <row r="47" spans="1:15" ht="168">
      <c r="A47" s="91">
        <v>28</v>
      </c>
      <c r="B47" s="214" t="s">
        <v>227</v>
      </c>
      <c r="C47" s="17" t="s">
        <v>228</v>
      </c>
      <c r="D47" s="57" t="s">
        <v>229</v>
      </c>
      <c r="E47" s="57" t="s">
        <v>25</v>
      </c>
      <c r="F47" s="57" t="s">
        <v>230</v>
      </c>
      <c r="G47" s="57" t="s">
        <v>231</v>
      </c>
      <c r="H47" s="57" t="s">
        <v>232</v>
      </c>
      <c r="I47" s="57" t="s">
        <v>233</v>
      </c>
      <c r="J47" s="52" t="s">
        <v>234</v>
      </c>
      <c r="K47" s="57" t="s">
        <v>235</v>
      </c>
      <c r="L47" s="54" t="s">
        <v>234</v>
      </c>
      <c r="M47" s="101">
        <v>100</v>
      </c>
      <c r="N47" s="102">
        <v>100</v>
      </c>
      <c r="O47" s="13"/>
    </row>
    <row r="48" spans="1:15" s="14" customFormat="1" ht="192">
      <c r="A48" s="98">
        <v>29</v>
      </c>
      <c r="B48" s="18" t="s">
        <v>236</v>
      </c>
      <c r="C48" s="219" t="s">
        <v>237</v>
      </c>
      <c r="D48" s="18" t="s">
        <v>238</v>
      </c>
      <c r="E48" s="219" t="s">
        <v>239</v>
      </c>
      <c r="F48" s="219" t="s">
        <v>240</v>
      </c>
      <c r="G48" s="219" t="s">
        <v>241</v>
      </c>
      <c r="H48" s="219" t="s">
        <v>242</v>
      </c>
      <c r="I48" s="219" t="s">
        <v>242</v>
      </c>
      <c r="J48" s="52" t="s">
        <v>243</v>
      </c>
      <c r="K48" s="219" t="s">
        <v>244</v>
      </c>
      <c r="L48" s="183" t="s">
        <v>226</v>
      </c>
      <c r="M48" s="119">
        <v>132</v>
      </c>
      <c r="N48" s="119">
        <v>132</v>
      </c>
      <c r="O48" s="10"/>
    </row>
    <row r="49" spans="1:15" s="14" customFormat="1" ht="144">
      <c r="A49" s="98">
        <v>30</v>
      </c>
      <c r="B49" s="214" t="s">
        <v>245</v>
      </c>
      <c r="C49" s="219" t="s">
        <v>246</v>
      </c>
      <c r="D49" s="219" t="s">
        <v>247</v>
      </c>
      <c r="E49" s="219" t="s">
        <v>25</v>
      </c>
      <c r="F49" s="219" t="s">
        <v>248</v>
      </c>
      <c r="G49" s="19">
        <v>0.1</v>
      </c>
      <c r="H49" s="19">
        <v>0.2</v>
      </c>
      <c r="I49" s="19">
        <v>0.5</v>
      </c>
      <c r="J49" s="52" t="s">
        <v>249</v>
      </c>
      <c r="K49" s="219" t="s">
        <v>250</v>
      </c>
      <c r="L49" s="55" t="s">
        <v>720</v>
      </c>
      <c r="M49" s="110">
        <v>150</v>
      </c>
      <c r="N49" s="100">
        <v>15</v>
      </c>
      <c r="O49" s="10"/>
    </row>
  </sheetData>
  <mergeCells count="33">
    <mergeCell ref="A45:L45"/>
    <mergeCell ref="A30:N30"/>
    <mergeCell ref="B32:B33"/>
    <mergeCell ref="A34:L34"/>
    <mergeCell ref="A35:L35"/>
    <mergeCell ref="A37:L37"/>
    <mergeCell ref="M37:N37"/>
    <mergeCell ref="A38:L38"/>
    <mergeCell ref="M38:N38"/>
    <mergeCell ref="B40:B43"/>
    <mergeCell ref="C40:C43"/>
    <mergeCell ref="A44:L44"/>
    <mergeCell ref="A26:N26"/>
    <mergeCell ref="M2:N2"/>
    <mergeCell ref="A4:K4"/>
    <mergeCell ref="L4:N4"/>
    <mergeCell ref="A5:K5"/>
    <mergeCell ref="L5:N5"/>
    <mergeCell ref="A6:L6"/>
    <mergeCell ref="A14:L14"/>
    <mergeCell ref="A17:L17"/>
    <mergeCell ref="B18:B19"/>
    <mergeCell ref="A22:L22"/>
    <mergeCell ref="A25:N25"/>
    <mergeCell ref="A1:L1"/>
    <mergeCell ref="A2:A3"/>
    <mergeCell ref="B2:B3"/>
    <mergeCell ref="C2:C3"/>
    <mergeCell ref="D2:D3"/>
    <mergeCell ref="E2:E3"/>
    <mergeCell ref="F2:I2"/>
    <mergeCell ref="J2:J3"/>
    <mergeCell ref="K2: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Econ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JOSEPH-GATSIBO</dc:creator>
  <cp:lastModifiedBy>JAMES-B</cp:lastModifiedBy>
  <cp:lastPrinted>2020-01-14T07:59:26Z</cp:lastPrinted>
  <dcterms:created xsi:type="dcterms:W3CDTF">2020-01-09T06:11:04Z</dcterms:created>
  <dcterms:modified xsi:type="dcterms:W3CDTF">2020-06-18T13:48:06Z</dcterms:modified>
</cp:coreProperties>
</file>